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drawings/drawing24.xml" ContentType="application/vnd.openxmlformats-officedocument.drawing+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66C93A16-2C67-4148-9298-732E21327EFE}" xr6:coauthVersionLast="47" xr6:coauthVersionMax="47" xr10:uidLastSave="{00000000-0000-0000-0000-000000000000}"/>
  <bookViews>
    <workbookView xWindow="-120" yWindow="-120" windowWidth="29040" windowHeight="15840" xr2:uid="{00000000-000D-0000-FFFF-FFFF00000000}"/>
  </bookViews>
  <sheets>
    <sheet name="FirstPage" sheetId="21" r:id="rId1"/>
    <sheet name="Exam Content " sheetId="70" r:id="rId2"/>
    <sheet name="Problem16 " sheetId="163" r:id="rId3"/>
    <sheet name="CheckProblem16" sheetId="162" r:id="rId4"/>
    <sheet name="Problem15" sheetId="164" r:id="rId5"/>
    <sheet name="CheckProblem15" sheetId="161" r:id="rId6"/>
    <sheet name="Problem14" sheetId="165" r:id="rId7"/>
    <sheet name="CheckProblem14" sheetId="160" r:id="rId8"/>
    <sheet name="Problem13 " sheetId="166" r:id="rId9"/>
    <sheet name="CheckProblem13" sheetId="159" r:id="rId10"/>
    <sheet name="Problem12 " sheetId="167" r:id="rId11"/>
    <sheet name="CheckProblem12" sheetId="158" r:id="rId12"/>
    <sheet name="Problem 11" sheetId="168" r:id="rId13"/>
    <sheet name="CheckProblem 11" sheetId="157" r:id="rId14"/>
    <sheet name="Problem 10 " sheetId="169" r:id="rId15"/>
    <sheet name="CheckProblem 10 " sheetId="155" r:id="rId16"/>
    <sheet name="Problem 9 " sheetId="170" r:id="rId17"/>
    <sheet name="CheckProblem 9 " sheetId="154" r:id="rId18"/>
    <sheet name="Problem 8 " sheetId="171" r:id="rId19"/>
    <sheet name="CheckProblem 8 " sheetId="153" r:id="rId20"/>
    <sheet name="CheckProblem 7 " sheetId="152" r:id="rId21"/>
    <sheet name="Problem 7 " sheetId="172" r:id="rId22"/>
    <sheet name="Problem 6 " sheetId="173" r:id="rId23"/>
    <sheet name="CheckProblem 6 " sheetId="156" r:id="rId24"/>
    <sheet name="Problem 5  " sheetId="174" r:id="rId25"/>
    <sheet name="CheckProblem 5 " sheetId="150" r:id="rId26"/>
    <sheet name=" Problem 1 " sheetId="175" r:id="rId27"/>
    <sheet name="Check Problem 1" sheetId="130" r:id="rId28"/>
    <sheet name="Problem 2 " sheetId="176" r:id="rId29"/>
    <sheet name="Check Problem 2" sheetId="137" r:id="rId30"/>
    <sheet name="Problem 3 " sheetId="177" r:id="rId31"/>
    <sheet name="Check Problem 3" sheetId="140" r:id="rId32"/>
    <sheet name="Problem 4 " sheetId="178" r:id="rId33"/>
    <sheet name="Check Problem 4" sheetId="142" r:id="rId34"/>
  </sheets>
  <externalReferences>
    <externalReference r:id="rId35"/>
  </externalReferenc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178" l="1"/>
  <c r="P11" i="178"/>
  <c r="O54" i="174"/>
  <c r="O44" i="174"/>
  <c r="O25" i="174"/>
  <c r="N65" i="173"/>
  <c r="N43" i="173"/>
  <c r="N41" i="173"/>
  <c r="N25" i="173"/>
  <c r="H32" i="172"/>
  <c r="G32" i="172"/>
  <c r="F32" i="172"/>
  <c r="G34" i="172" s="1"/>
  <c r="H48" i="171"/>
  <c r="H53" i="171" s="1"/>
  <c r="G28" i="171"/>
  <c r="H27" i="171" s="1"/>
  <c r="H26" i="171"/>
  <c r="H24" i="171"/>
  <c r="H22" i="171"/>
  <c r="T26" i="170"/>
  <c r="P21" i="170"/>
  <c r="M34" i="169"/>
  <c r="D26" i="169"/>
  <c r="S37" i="168"/>
  <c r="Q37" i="168"/>
  <c r="S30" i="168"/>
  <c r="Z30" i="167"/>
  <c r="Q24" i="167"/>
  <c r="U30" i="166"/>
  <c r="S28" i="166"/>
  <c r="S26" i="166"/>
  <c r="S25" i="166"/>
  <c r="S24" i="166"/>
  <c r="S23" i="166"/>
  <c r="S22" i="166"/>
  <c r="S21" i="166"/>
  <c r="U20" i="166"/>
  <c r="S20" i="166"/>
  <c r="S27" i="166" s="1"/>
  <c r="S30" i="166" s="1"/>
  <c r="U30" i="165"/>
  <c r="S28" i="165"/>
  <c r="S26" i="165"/>
  <c r="S25" i="165"/>
  <c r="S24" i="165"/>
  <c r="S23" i="165"/>
  <c r="S22" i="165"/>
  <c r="S21" i="165"/>
  <c r="U20" i="165"/>
  <c r="S20" i="165"/>
  <c r="S27" i="165" s="1"/>
  <c r="S30" i="165" s="1"/>
  <c r="S32" i="164"/>
  <c r="O32" i="164"/>
  <c r="S30" i="164"/>
  <c r="O30" i="164"/>
  <c r="S29" i="164"/>
  <c r="O29" i="164"/>
  <c r="S28" i="164"/>
  <c r="O28" i="164"/>
  <c r="S27" i="164"/>
  <c r="O27" i="164"/>
  <c r="S26" i="164"/>
  <c r="S31" i="164" s="1"/>
  <c r="S33" i="164" s="1"/>
  <c r="O26" i="164"/>
  <c r="O31" i="164" s="1"/>
  <c r="O33" i="164" s="1"/>
  <c r="H40" i="163"/>
  <c r="H39" i="163"/>
  <c r="H38" i="163"/>
  <c r="H37" i="163"/>
  <c r="H36" i="163"/>
  <c r="H40" i="162"/>
  <c r="H39" i="162"/>
  <c r="H38" i="162"/>
  <c r="H37" i="162"/>
  <c r="H36" i="162"/>
  <c r="H23" i="171" l="1"/>
  <c r="H28" i="171" s="1"/>
  <c r="I22" i="171" s="1"/>
  <c r="I23" i="171" s="1"/>
  <c r="I24" i="171" s="1"/>
  <c r="I25" i="171" s="1"/>
  <c r="I26" i="171" s="1"/>
  <c r="I27" i="171" s="1"/>
  <c r="H25" i="171"/>
  <c r="S32" i="161" l="1"/>
  <c r="O32" i="161"/>
  <c r="S30" i="161"/>
  <c r="O30" i="161"/>
  <c r="S29" i="161"/>
  <c r="O29" i="161"/>
  <c r="S28" i="161"/>
  <c r="O28" i="161"/>
  <c r="S27" i="161"/>
  <c r="O27" i="161"/>
  <c r="S26" i="161"/>
  <c r="S31" i="161" s="1"/>
  <c r="S33" i="161" s="1"/>
  <c r="O26" i="161"/>
  <c r="O31" i="161" s="1"/>
  <c r="O33" i="161" s="1"/>
  <c r="S28" i="160"/>
  <c r="S26" i="160"/>
  <c r="S25" i="160"/>
  <c r="S24" i="160"/>
  <c r="S23" i="160"/>
  <c r="S22" i="160"/>
  <c r="S21" i="160"/>
  <c r="U20" i="160"/>
  <c r="U30" i="160" s="1"/>
  <c r="S20" i="160"/>
  <c r="S27" i="160" s="1"/>
  <c r="S30" i="160" s="1"/>
  <c r="S28" i="159"/>
  <c r="S26" i="159"/>
  <c r="S25" i="159"/>
  <c r="S24" i="159"/>
  <c r="S23" i="159"/>
  <c r="S22" i="159"/>
  <c r="S21" i="159"/>
  <c r="U20" i="159"/>
  <c r="U30" i="159" s="1"/>
  <c r="S20" i="159"/>
  <c r="S27" i="159" s="1"/>
  <c r="S30" i="159" s="1"/>
  <c r="S37" i="157"/>
  <c r="Q37" i="157"/>
  <c r="S30" i="157"/>
  <c r="N40" i="142" l="1"/>
  <c r="P11" i="142"/>
  <c r="H53" i="153"/>
  <c r="H48" i="153"/>
  <c r="G28" i="153"/>
  <c r="H27" i="153"/>
  <c r="H26" i="153"/>
  <c r="H25" i="153"/>
  <c r="H24" i="153"/>
  <c r="H23" i="153"/>
  <c r="H22" i="153"/>
  <c r="H28" i="153" s="1"/>
  <c r="I22" i="153" s="1"/>
  <c r="I23" i="153" s="1"/>
  <c r="I24" i="153" s="1"/>
  <c r="I25" i="153" s="1"/>
  <c r="I26" i="153" s="1"/>
  <c r="I27" i="153" s="1"/>
  <c r="T26" i="154" l="1"/>
  <c r="P21" i="154"/>
  <c r="Z30" i="158"/>
  <c r="Q24" i="158"/>
  <c r="H32" i="152"/>
  <c r="G32" i="152"/>
  <c r="F32" i="152"/>
  <c r="G34" i="152" l="1"/>
  <c r="M34" i="155"/>
  <c r="D26" i="155"/>
  <c r="N65" i="156"/>
  <c r="N43" i="156"/>
  <c r="N41" i="156"/>
  <c r="N25" i="156"/>
  <c r="O54" i="150"/>
  <c r="O44" i="150"/>
  <c r="O25" i="150"/>
</calcChain>
</file>

<file path=xl/sharedStrings.xml><?xml version="1.0" encoding="utf-8"?>
<sst xmlns="http://schemas.openxmlformats.org/spreadsheetml/2006/main" count="311" uniqueCount="99">
  <si>
    <t xml:space="preserve">                                                                                                                                                                                                                                                                             </t>
  </si>
  <si>
    <t>Anova: Single Factor</t>
  </si>
  <si>
    <t>SUMMARY</t>
  </si>
  <si>
    <t>Groups</t>
  </si>
  <si>
    <t>Count</t>
  </si>
  <si>
    <t>Sum</t>
  </si>
  <si>
    <t>Average</t>
  </si>
  <si>
    <t>Variance</t>
  </si>
  <si>
    <t>Column 1</t>
  </si>
  <si>
    <t>Column 2</t>
  </si>
  <si>
    <t>Column 3</t>
  </si>
  <si>
    <t>Column 4</t>
  </si>
  <si>
    <t>ANOVA</t>
  </si>
  <si>
    <t>Source of Variation</t>
  </si>
  <si>
    <t>SS</t>
  </si>
  <si>
    <t>df</t>
  </si>
  <si>
    <t>MS</t>
  </si>
  <si>
    <t>F</t>
  </si>
  <si>
    <t>P-value</t>
  </si>
  <si>
    <t>F crit</t>
  </si>
  <si>
    <t>Between Groups</t>
  </si>
  <si>
    <t>Within Groups</t>
  </si>
  <si>
    <t>1. Northern</t>
  </si>
  <si>
    <t>2.           WTA</t>
  </si>
  <si>
    <t>3.   Pocono</t>
  </si>
  <si>
    <t>4.  Branson</t>
  </si>
  <si>
    <t>Total</t>
  </si>
  <si>
    <t>Favorite Entrée</t>
  </si>
  <si>
    <t>Frequency</t>
  </si>
  <si>
    <t>Chicken</t>
  </si>
  <si>
    <t>Fish</t>
  </si>
  <si>
    <t>Meat</t>
  </si>
  <si>
    <t>Pasta</t>
  </si>
  <si>
    <t>F-Test Two-Sample for Variances</t>
  </si>
  <si>
    <t>Variable 1</t>
  </si>
  <si>
    <t>Variable 2</t>
  </si>
  <si>
    <t>Mean</t>
  </si>
  <si>
    <t>The U.S.</t>
  </si>
  <si>
    <t>Glendale</t>
  </si>
  <si>
    <t>Observations</t>
  </si>
  <si>
    <t>F(test)</t>
  </si>
  <si>
    <t>P(F&lt;=f) one-tail</t>
  </si>
  <si>
    <t>F Critical one-tail</t>
  </si>
  <si>
    <t>Club 1</t>
  </si>
  <si>
    <t>Club 2</t>
  </si>
  <si>
    <t>Club 3</t>
  </si>
  <si>
    <t>F (test)</t>
  </si>
  <si>
    <t>n1 = 5</t>
  </si>
  <si>
    <t>n2 = 5</t>
  </si>
  <si>
    <t>n3 = 5</t>
  </si>
  <si>
    <t>N= 15</t>
  </si>
  <si>
    <t>k = 3</t>
  </si>
  <si>
    <t>NYSE</t>
  </si>
  <si>
    <t>NASDAQ</t>
  </si>
  <si>
    <t>#</t>
  </si>
  <si>
    <t>Ϭ</t>
  </si>
  <si>
    <t>Number of Breakdowns</t>
  </si>
  <si>
    <t>Relative Frequency of Breakdowns</t>
  </si>
  <si>
    <t>Relative Probability</t>
  </si>
  <si>
    <t>Cumulative Probability</t>
  </si>
  <si>
    <t>RN Interval</t>
  </si>
  <si>
    <t>Weeks</t>
  </si>
  <si>
    <t>Random Numbers</t>
  </si>
  <si>
    <t>Projected Breakdowns</t>
  </si>
  <si>
    <t>Firm 2</t>
  </si>
  <si>
    <t>Firm 1</t>
  </si>
  <si>
    <t>Do not Advertise</t>
  </si>
  <si>
    <t>Advertise</t>
  </si>
  <si>
    <r>
      <rPr>
        <b/>
        <sz val="20"/>
        <color rgb="FFC00000"/>
        <rFont val="Lucida Bright"/>
        <family val="1"/>
      </rPr>
      <t>50</t>
    </r>
    <r>
      <rPr>
        <b/>
        <sz val="20"/>
        <color theme="1"/>
        <rFont val="Lucida Bright"/>
        <family val="1"/>
      </rPr>
      <t xml:space="preserve">, </t>
    </r>
    <r>
      <rPr>
        <sz val="20"/>
        <color theme="1"/>
        <rFont val="Lucida Bright"/>
        <family val="1"/>
      </rPr>
      <t>50</t>
    </r>
  </si>
  <si>
    <r>
      <rPr>
        <b/>
        <sz val="20"/>
        <color rgb="FFC00000"/>
        <rFont val="Lucida Bright"/>
        <family val="1"/>
      </rPr>
      <t>20</t>
    </r>
    <r>
      <rPr>
        <sz val="20"/>
        <color theme="1"/>
        <rFont val="Lucida Bright"/>
        <family val="1"/>
      </rPr>
      <t>, 60</t>
    </r>
  </si>
  <si>
    <r>
      <rPr>
        <b/>
        <sz val="20"/>
        <color rgb="FFC00000"/>
        <rFont val="Lucida Bright"/>
        <family val="1"/>
      </rPr>
      <t>60</t>
    </r>
    <r>
      <rPr>
        <sz val="20"/>
        <color theme="1"/>
        <rFont val="Lucida Bright"/>
        <family val="1"/>
      </rPr>
      <t>, 20</t>
    </r>
  </si>
  <si>
    <r>
      <rPr>
        <b/>
        <sz val="20"/>
        <color rgb="FFC00000"/>
        <rFont val="Lucida Bright"/>
        <family val="1"/>
      </rPr>
      <t>27</t>
    </r>
    <r>
      <rPr>
        <sz val="20"/>
        <color theme="1"/>
        <rFont val="Lucida Bright"/>
        <family val="1"/>
      </rPr>
      <t>, 27</t>
    </r>
  </si>
  <si>
    <t>Investment X</t>
  </si>
  <si>
    <t>Investment Y</t>
  </si>
  <si>
    <t>Initial Investment</t>
  </si>
  <si>
    <t>Cost of Capital</t>
  </si>
  <si>
    <t>Year (yr. start convention)</t>
  </si>
  <si>
    <t>Cash flows (yr.end convention)</t>
  </si>
  <si>
    <t>Cash flows (yr. End convention)</t>
  </si>
  <si>
    <t>NPV</t>
  </si>
  <si>
    <t>IRR</t>
  </si>
  <si>
    <t>Certain Payoff</t>
  </si>
  <si>
    <t>Utility</t>
  </si>
  <si>
    <t>Investment Decisions and Payoffs (EMV)</t>
  </si>
  <si>
    <t>Investment Vehicle</t>
  </si>
  <si>
    <t>Large Gain in Market Value</t>
  </si>
  <si>
    <t>Small Gain in Market Value</t>
  </si>
  <si>
    <t>No Change in Market Value</t>
  </si>
  <si>
    <t>Small Fall in Market Value</t>
  </si>
  <si>
    <t>Large Fall in Market Value</t>
  </si>
  <si>
    <t>Gold</t>
  </si>
  <si>
    <t>Bond</t>
  </si>
  <si>
    <t>Stock</t>
  </si>
  <si>
    <t>C/D</t>
  </si>
  <si>
    <t>Probability</t>
  </si>
  <si>
    <t>=</t>
  </si>
  <si>
    <t>Investment Decisions and Payoffs (Utility)</t>
  </si>
  <si>
    <t>Utility Value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</si>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</sst>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0.0000"/>
    <numFmt numFmtId="165" formatCode="0.0"/>
    <numFmt numFmtId="166" formatCode="&quot;$&quot;#,##0"/>
    <numFmt numFmtId="167" formatCode="&quot;$&quot;#,##0.00"/>
    <numFmt numFmtId="168" formatCode="#,##0.0000_);[Red]\(#,##0.0000\)"/>
    <numFmt numFmtId="169" formatCode="0.000"/>
  </numFmts>
  <fonts count="44"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0"/>
      <color theme="1"/>
      <name val="Calibri"/>
      <family val="2"/>
      <scheme val="minor"/>
    </font>
    <font>
      <b/>
      <sz val="22"/>
      <color rgb="FFFFFF0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20"/>
      <color theme="1"/>
      <name val="Lucida Bright"/>
      <family val="1"/>
    </font>
    <font>
      <sz val="22"/>
      <color theme="1"/>
      <name val="Calibri"/>
      <family val="2"/>
      <scheme val="minor"/>
    </font>
    <font>
      <sz val="18"/>
      <color theme="1"/>
      <name val="Lucida Bright"/>
      <family val="1"/>
    </font>
    <font>
      <i/>
      <sz val="20"/>
      <color theme="1"/>
      <name val="Calibri"/>
      <family val="2"/>
      <scheme val="minor"/>
    </font>
    <font>
      <b/>
      <sz val="20"/>
      <color theme="1"/>
      <name val="Lucida Bright"/>
      <family val="1"/>
    </font>
    <font>
      <i/>
      <sz val="20"/>
      <color rgb="FFFFFF00"/>
      <name val="Calibri"/>
      <family val="2"/>
      <scheme val="minor"/>
    </font>
    <font>
      <sz val="24"/>
      <color theme="1"/>
      <name val="Calibri"/>
      <family val="2"/>
      <scheme val="minor"/>
    </font>
    <font>
      <sz val="28"/>
      <color theme="1"/>
      <name val="Calibri"/>
      <family val="2"/>
      <scheme val="minor"/>
    </font>
    <font>
      <sz val="22"/>
      <color rgb="FFFF0000"/>
      <name val="Calibri"/>
      <family val="2"/>
      <scheme val="minor"/>
    </font>
    <font>
      <sz val="28"/>
      <color rgb="FFFF0000"/>
      <name val="Calibri"/>
      <family val="2"/>
      <scheme val="minor"/>
    </font>
    <font>
      <sz val="26"/>
      <color theme="1"/>
      <name val="Times New Roman"/>
      <family val="1"/>
    </font>
    <font>
      <b/>
      <sz val="16"/>
      <color theme="3" tint="-0.499984740745262"/>
      <name val="Lucida Bright"/>
      <family val="1"/>
    </font>
    <font>
      <sz val="24"/>
      <color theme="1"/>
      <name val="Lucida Bright"/>
      <family val="1"/>
    </font>
    <font>
      <b/>
      <sz val="24"/>
      <color rgb="FFFF0000"/>
      <name val="Lucida Bright"/>
      <family val="1"/>
    </font>
    <font>
      <b/>
      <sz val="20"/>
      <color theme="3" tint="-0.499984740745262"/>
      <name val="Lucida Bright"/>
      <family val="1"/>
    </font>
    <font>
      <b/>
      <sz val="18"/>
      <color theme="3" tint="-0.499984740745262"/>
      <name val="Lucida Bright"/>
      <family val="1"/>
    </font>
    <font>
      <b/>
      <sz val="26"/>
      <color rgb="FFFFFF00"/>
      <name val="Lucida Bright"/>
      <family val="1"/>
    </font>
    <font>
      <sz val="22"/>
      <color theme="1"/>
      <name val="Lucida Bright"/>
      <family val="1"/>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sz val="20"/>
      <color rgb="FFFF0000"/>
      <name val="Lucida Bright"/>
      <family val="1"/>
    </font>
    <font>
      <sz val="11"/>
      <color theme="6" tint="-0.499984740745262"/>
      <name val="Calibri"/>
      <family val="2"/>
      <scheme val="minor"/>
    </font>
    <font>
      <sz val="20"/>
      <color rgb="FFFFFF00"/>
      <name val="Calibri"/>
      <family val="2"/>
      <scheme val="minor"/>
    </font>
    <font>
      <b/>
      <sz val="20"/>
      <color rgb="FFC00000"/>
      <name val="Lucida Bright"/>
      <family val="1"/>
    </font>
    <font>
      <sz val="18"/>
      <color rgb="FFFFFF00"/>
      <name val="Lucida Bright"/>
      <family val="1"/>
    </font>
    <font>
      <sz val="22"/>
      <color rgb="FFFFFF00"/>
      <name val="Lucida Bright"/>
      <family val="1"/>
    </font>
    <font>
      <sz val="26"/>
      <color theme="1"/>
      <name val="Calibri"/>
      <family val="2"/>
      <scheme val="minor"/>
    </font>
    <font>
      <sz val="22"/>
      <color rgb="FFFFFF00"/>
      <name val="Calibri"/>
      <family val="2"/>
      <scheme val="minor"/>
    </font>
    <font>
      <sz val="20"/>
      <name val="Lucida Bright"/>
      <family val="1"/>
    </font>
    <font>
      <sz val="20"/>
      <color rgb="FFFFFF00"/>
      <name val="Lucida Bright"/>
      <family val="1"/>
    </font>
    <font>
      <sz val="24"/>
      <color rgb="FFFFFF00"/>
      <name val="Lucida Bright"/>
      <family val="1"/>
    </font>
  </fonts>
  <fills count="1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0070C0"/>
        <bgColor indexed="64"/>
      </patternFill>
    </fill>
    <fill>
      <patternFill patternType="solid">
        <fgColor rgb="FF92D050"/>
        <bgColor indexed="64"/>
      </patternFill>
    </fill>
    <fill>
      <patternFill patternType="solid">
        <fgColor rgb="FF00206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medium">
        <color indexed="64"/>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68">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4" borderId="0" xfId="0" applyFont="1" applyFill="1"/>
    <xf numFmtId="0" fontId="0" fillId="2" borderId="0" xfId="0" applyFill="1"/>
    <xf numFmtId="0" fontId="5" fillId="4" borderId="0" xfId="0" applyFont="1" applyFill="1"/>
    <xf numFmtId="0" fontId="9" fillId="2" borderId="0" xfId="0" applyFont="1" applyFill="1"/>
    <xf numFmtId="0" fontId="4" fillId="2" borderId="0" xfId="0" applyFont="1" applyFill="1" applyProtection="1">
      <protection locked="0"/>
    </xf>
    <xf numFmtId="0" fontId="11" fillId="0" borderId="5" xfId="0" applyFont="1" applyBorder="1" applyAlignment="1">
      <alignment horizontal="center"/>
    </xf>
    <xf numFmtId="0" fontId="0" fillId="0" borderId="6" xfId="0" applyBorder="1"/>
    <xf numFmtId="0" fontId="12" fillId="2"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6" fontId="14" fillId="0" borderId="9" xfId="0" applyNumberFormat="1" applyFont="1" applyBorder="1" applyAlignment="1">
      <alignment horizontal="center" vertical="center" wrapText="1"/>
    </xf>
    <xf numFmtId="6" fontId="14" fillId="0" borderId="10" xfId="0" applyNumberFormat="1" applyFont="1" applyBorder="1" applyAlignment="1">
      <alignment horizontal="center" vertical="center" wrapText="1"/>
    </xf>
    <xf numFmtId="0" fontId="0" fillId="3" borderId="0" xfId="0" applyFill="1"/>
    <xf numFmtId="0" fontId="0" fillId="3" borderId="6" xfId="0" applyFill="1" applyBorder="1"/>
    <xf numFmtId="0" fontId="14" fillId="0" borderId="9" xfId="0" applyFont="1" applyBorder="1" applyAlignment="1">
      <alignment horizontal="center" vertical="center" wrapText="1"/>
    </xf>
    <xf numFmtId="0" fontId="0" fillId="2" borderId="0" xfId="0" applyFill="1" applyAlignment="1" applyProtection="1">
      <alignment horizontal="center" vertical="center"/>
      <protection locked="0"/>
    </xf>
    <xf numFmtId="0" fontId="7" fillId="0" borderId="0" xfId="0" applyFont="1"/>
    <xf numFmtId="0" fontId="15" fillId="0" borderId="5" xfId="0" applyFont="1" applyBorder="1" applyAlignment="1">
      <alignment horizontal="center"/>
    </xf>
    <xf numFmtId="0" fontId="7" fillId="0" borderId="6" xfId="0" applyFont="1" applyBorder="1"/>
    <xf numFmtId="0" fontId="14" fillId="9" borderId="1" xfId="0" applyFont="1" applyFill="1" applyBorder="1" applyAlignment="1" applyProtection="1">
      <alignment horizontal="center" vertical="center"/>
      <protection locked="0"/>
    </xf>
    <xf numFmtId="1" fontId="14" fillId="2" borderId="1" xfId="0" applyNumberFormat="1" applyFont="1" applyFill="1" applyBorder="1" applyAlignment="1" applyProtection="1">
      <alignment horizontal="center" vertical="center"/>
      <protection locked="0"/>
    </xf>
    <xf numFmtId="1" fontId="14" fillId="10" borderId="1" xfId="0" applyNumberFormat="1" applyFont="1" applyFill="1" applyBorder="1" applyAlignment="1" applyProtection="1">
      <alignment horizontal="center" vertical="center"/>
      <protection locked="0"/>
    </xf>
    <xf numFmtId="0" fontId="17" fillId="11" borderId="5" xfId="0" applyFont="1" applyFill="1" applyBorder="1" applyAlignment="1">
      <alignment horizontal="center"/>
    </xf>
    <xf numFmtId="0" fontId="17" fillId="5" borderId="5" xfId="0" applyFont="1" applyFill="1" applyBorder="1" applyAlignment="1">
      <alignment horizontal="center"/>
    </xf>
    <xf numFmtId="0" fontId="13" fillId="3" borderId="1" xfId="0" applyFont="1" applyFill="1" applyBorder="1"/>
    <xf numFmtId="164" fontId="13" fillId="3" borderId="1" xfId="0" applyNumberFormat="1" applyFont="1" applyFill="1" applyBorder="1"/>
    <xf numFmtId="165" fontId="18" fillId="9" borderId="1" xfId="0" applyNumberFormat="1" applyFont="1" applyFill="1" applyBorder="1" applyAlignment="1" applyProtection="1">
      <alignment horizontal="center" vertical="center"/>
      <protection locked="0"/>
    </xf>
    <xf numFmtId="165" fontId="18" fillId="6" borderId="1" xfId="0" applyNumberFormat="1"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165" fontId="19" fillId="12" borderId="1"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0" fontId="13" fillId="2" borderId="0" xfId="0" applyFont="1" applyFill="1" applyAlignment="1" applyProtection="1">
      <alignment horizontal="center"/>
      <protection locked="0"/>
    </xf>
    <xf numFmtId="2" fontId="14" fillId="9" borderId="1" xfId="0" applyNumberFormat="1" applyFont="1" applyFill="1" applyBorder="1" applyAlignment="1" applyProtection="1">
      <alignment horizontal="center" vertical="center"/>
      <protection locked="0"/>
    </xf>
    <xf numFmtId="2" fontId="14" fillId="2" borderId="1" xfId="0" applyNumberFormat="1" applyFont="1" applyFill="1" applyBorder="1" applyAlignment="1" applyProtection="1">
      <alignment horizontal="center" vertical="center"/>
      <protection locked="0"/>
    </xf>
    <xf numFmtId="0" fontId="22" fillId="2" borderId="0" xfId="0" applyFont="1" applyFill="1" applyAlignment="1" applyProtection="1">
      <alignment horizontal="center"/>
      <protection locked="0"/>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2" fontId="24" fillId="0" borderId="10"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6" borderId="7"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0" fillId="2" borderId="0" xfId="0" applyFill="1" applyAlignment="1">
      <alignment wrapText="1"/>
    </xf>
    <xf numFmtId="166" fontId="13" fillId="2" borderId="1" xfId="0" applyNumberFormat="1" applyFont="1" applyFill="1" applyBorder="1" applyAlignment="1">
      <alignment horizontal="center" vertical="center"/>
    </xf>
    <xf numFmtId="166" fontId="29" fillId="2" borderId="1" xfId="0" applyNumberFormat="1" applyFont="1" applyFill="1" applyBorder="1" applyAlignment="1">
      <alignment horizontal="center" vertical="center"/>
    </xf>
    <xf numFmtId="9" fontId="0" fillId="2" borderId="0" xfId="0" applyNumberFormat="1" applyFill="1"/>
    <xf numFmtId="0" fontId="1" fillId="2" borderId="0" xfId="0" applyFont="1" applyFill="1"/>
    <xf numFmtId="0" fontId="18" fillId="2" borderId="0" xfId="0" applyFont="1" applyFill="1" applyAlignment="1">
      <alignment horizontal="center" vertical="center"/>
    </xf>
    <xf numFmtId="3" fontId="30" fillId="2" borderId="0" xfId="0" applyNumberFormat="1" applyFont="1" applyFill="1" applyAlignment="1">
      <alignment vertical="center"/>
    </xf>
    <xf numFmtId="167" fontId="31" fillId="2" borderId="0" xfId="0" applyNumberFormat="1" applyFont="1" applyFill="1" applyAlignment="1">
      <alignment vertical="center"/>
    </xf>
    <xf numFmtId="0" fontId="1" fillId="2" borderId="0" xfId="0" applyFont="1" applyFill="1" applyAlignment="1">
      <alignment horizontal="center" vertical="center"/>
    </xf>
    <xf numFmtId="167" fontId="31" fillId="2" borderId="0" xfId="0" applyNumberFormat="1" applyFont="1" applyFill="1" applyAlignment="1">
      <alignment horizontal="center" vertical="center"/>
    </xf>
    <xf numFmtId="0" fontId="32" fillId="2" borderId="0" xfId="0" applyFont="1" applyFill="1"/>
    <xf numFmtId="0" fontId="31" fillId="2" borderId="0" xfId="0" applyFont="1" applyFill="1" applyAlignment="1">
      <alignment horizontal="center" vertical="center"/>
    </xf>
    <xf numFmtId="0" fontId="34" fillId="2" borderId="0" xfId="0" applyFont="1" applyFill="1" applyAlignment="1">
      <alignment horizontal="center" vertical="center"/>
    </xf>
    <xf numFmtId="0" fontId="2" fillId="2" borderId="0" xfId="0" applyFont="1" applyFill="1"/>
    <xf numFmtId="0" fontId="10" fillId="2" borderId="0" xfId="0" applyFont="1" applyFill="1" applyAlignment="1">
      <alignment wrapText="1"/>
    </xf>
    <xf numFmtId="0" fontId="6" fillId="4" borderId="0" xfId="0" applyFont="1" applyFill="1" applyAlignment="1">
      <alignment horizontal="center" vertical="center"/>
    </xf>
    <xf numFmtId="164" fontId="20" fillId="3" borderId="11" xfId="0" applyNumberFormat="1" applyFont="1" applyFill="1" applyBorder="1" applyAlignment="1" applyProtection="1">
      <alignment horizontal="center" vertical="center"/>
      <protection locked="0"/>
    </xf>
    <xf numFmtId="164" fontId="20" fillId="3" borderId="12" xfId="0" applyNumberFormat="1"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2" fontId="8" fillId="2" borderId="0" xfId="0" applyNumberFormat="1" applyFont="1" applyFill="1" applyAlignment="1" applyProtection="1">
      <alignment horizontal="center" vertical="center"/>
      <protection locked="0"/>
    </xf>
    <xf numFmtId="2" fontId="8" fillId="5" borderId="0" xfId="0" applyNumberFormat="1" applyFont="1" applyFill="1" applyAlignment="1" applyProtection="1">
      <alignment horizontal="center" vertical="center"/>
      <protection locked="0"/>
    </xf>
    <xf numFmtId="0" fontId="16" fillId="9" borderId="2" xfId="0" applyFont="1" applyFill="1" applyBorder="1" applyAlignment="1" applyProtection="1">
      <alignment horizontal="center" vertical="center"/>
      <protection locked="0"/>
    </xf>
    <xf numFmtId="0" fontId="16" fillId="9" borderId="3" xfId="0"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23" fillId="3" borderId="13"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8" fillId="5" borderId="14"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7" fillId="3" borderId="0" xfId="0" applyFont="1" applyFill="1" applyAlignment="1">
      <alignment horizontal="center" vertical="center" wrapText="1"/>
    </xf>
    <xf numFmtId="0" fontId="18" fillId="2" borderId="0" xfId="0" applyFont="1" applyFill="1" applyAlignment="1">
      <alignment horizontal="center" vertical="center"/>
    </xf>
    <xf numFmtId="164" fontId="33" fillId="3" borderId="15" xfId="0" applyNumberFormat="1" applyFont="1" applyFill="1" applyBorder="1" applyAlignment="1">
      <alignment horizontal="center" vertical="center"/>
    </xf>
    <xf numFmtId="164" fontId="33" fillId="3" borderId="16" xfId="0" applyNumberFormat="1" applyFont="1" applyFill="1" applyBorder="1" applyAlignment="1">
      <alignment horizontal="center" vertical="center"/>
    </xf>
    <xf numFmtId="164" fontId="33" fillId="3" borderId="17" xfId="0" applyNumberFormat="1" applyFont="1" applyFill="1" applyBorder="1" applyAlignment="1">
      <alignment horizontal="center" vertical="center"/>
    </xf>
    <xf numFmtId="164" fontId="33" fillId="3" borderId="18" xfId="0" applyNumberFormat="1" applyFont="1" applyFill="1" applyBorder="1" applyAlignment="1">
      <alignment horizontal="center" vertical="center"/>
    </xf>
    <xf numFmtId="0" fontId="31" fillId="2" borderId="0" xfId="0" applyFont="1" applyFill="1" applyAlignment="1">
      <alignment horizontal="center" vertical="center"/>
    </xf>
    <xf numFmtId="0" fontId="0" fillId="2" borderId="1" xfId="0" applyFill="1" applyBorder="1"/>
    <xf numFmtId="0" fontId="0" fillId="2" borderId="11" xfId="0" applyFill="1" applyBorder="1"/>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vertical="center"/>
    </xf>
    <xf numFmtId="0" fontId="35" fillId="13" borderId="1" xfId="0" applyFont="1" applyFill="1" applyBorder="1" applyAlignment="1">
      <alignment horizontal="center" vertical="center"/>
    </xf>
    <xf numFmtId="0" fontId="12" fillId="2" borderId="19" xfId="0" applyFont="1" applyFill="1" applyBorder="1" applyAlignment="1">
      <alignment horizontal="center" vertical="center"/>
    </xf>
    <xf numFmtId="0" fontId="36"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36" fillId="3" borderId="1" xfId="0" applyFont="1" applyFill="1" applyBorder="1" applyAlignment="1">
      <alignment horizontal="center" vertical="center"/>
    </xf>
    <xf numFmtId="0" fontId="29" fillId="2" borderId="1" xfId="0" applyFont="1" applyFill="1" applyBorder="1" applyAlignment="1">
      <alignment wrapText="1"/>
    </xf>
    <xf numFmtId="0" fontId="29" fillId="2" borderId="1" xfId="0" applyFont="1" applyFill="1" applyBorder="1" applyAlignment="1">
      <alignment horizontal="center" wrapText="1"/>
    </xf>
    <xf numFmtId="0" fontId="12" fillId="2" borderId="1" xfId="0" applyFont="1" applyFill="1" applyBorder="1" applyAlignment="1">
      <alignment horizontal="center" wrapText="1"/>
    </xf>
    <xf numFmtId="0" fontId="12" fillId="2" borderId="11" xfId="0" applyFont="1" applyFill="1" applyBorder="1" applyAlignment="1">
      <alignment horizontal="center" wrapText="1"/>
    </xf>
    <xf numFmtId="0" fontId="12" fillId="2" borderId="4" xfId="0" applyFont="1" applyFill="1" applyBorder="1" applyAlignment="1">
      <alignment horizontal="center" wrapText="1"/>
    </xf>
    <xf numFmtId="0" fontId="12" fillId="2" borderId="12" xfId="0" applyFont="1" applyFill="1" applyBorder="1" applyAlignment="1">
      <alignment horizontal="center" wrapText="1"/>
    </xf>
    <xf numFmtId="0" fontId="12" fillId="2" borderId="1" xfId="0" applyFont="1" applyFill="1" applyBorder="1" applyAlignment="1">
      <alignment horizontal="center" vertical="center" wrapText="1"/>
    </xf>
    <xf numFmtId="9" fontId="29" fillId="2" borderId="1" xfId="0" applyNumberFormat="1" applyFont="1" applyFill="1" applyBorder="1" applyAlignment="1">
      <alignment horizontal="center" vertical="center"/>
    </xf>
    <xf numFmtId="166" fontId="29" fillId="2" borderId="11" xfId="0" applyNumberFormat="1" applyFont="1" applyFill="1" applyBorder="1" applyAlignment="1">
      <alignment horizontal="center" vertical="center" wrapText="1"/>
    </xf>
    <xf numFmtId="166" fontId="29" fillId="2" borderId="4" xfId="0" applyNumberFormat="1" applyFont="1" applyFill="1" applyBorder="1" applyAlignment="1">
      <alignment horizontal="center" vertical="center" wrapText="1"/>
    </xf>
    <xf numFmtId="166" fontId="29" fillId="2" borderId="12"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0" xfId="0" applyFont="1" applyFill="1" applyAlignment="1">
      <alignment horizontal="center" vertical="center"/>
    </xf>
    <xf numFmtId="166" fontId="29" fillId="2" borderId="0" xfId="0" applyNumberFormat="1" applyFont="1" applyFill="1" applyAlignment="1">
      <alignment horizontal="center" vertical="center"/>
    </xf>
    <xf numFmtId="10" fontId="37" fillId="5" borderId="0" xfId="0" applyNumberFormat="1" applyFont="1" applyFill="1" applyAlignment="1">
      <alignment horizontal="center" vertical="center"/>
    </xf>
    <xf numFmtId="0" fontId="29" fillId="2" borderId="1" xfId="0" applyFont="1" applyFill="1" applyBorder="1" applyAlignment="1">
      <alignment horizontal="center" vertical="center" wrapText="1"/>
    </xf>
    <xf numFmtId="0" fontId="12" fillId="2" borderId="11" xfId="0" applyFont="1" applyFill="1" applyBorder="1" applyAlignment="1">
      <alignment wrapText="1"/>
    </xf>
    <xf numFmtId="0" fontId="12" fillId="2" borderId="4" xfId="0" applyFont="1" applyFill="1" applyBorder="1" applyAlignment="1">
      <alignment vertical="center" wrapText="1"/>
    </xf>
    <xf numFmtId="166" fontId="29"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2" fillId="2" borderId="11" xfId="0" applyFont="1" applyFill="1" applyBorder="1" applyAlignment="1">
      <alignment vertical="center" wrapText="1"/>
    </xf>
    <xf numFmtId="40" fontId="29" fillId="2" borderId="1" xfId="0" applyNumberFormat="1" applyFont="1" applyFill="1" applyBorder="1"/>
    <xf numFmtId="40" fontId="29" fillId="3" borderId="1" xfId="0" applyNumberFormat="1" applyFont="1" applyFill="1" applyBorder="1" applyAlignment="1">
      <alignment horizontal="center" vertical="center"/>
    </xf>
    <xf numFmtId="40" fontId="38" fillId="5" borderId="1" xfId="0" applyNumberFormat="1" applyFont="1" applyFill="1" applyBorder="1" applyAlignment="1">
      <alignment horizontal="center" vertical="center"/>
    </xf>
    <xf numFmtId="168" fontId="38" fillId="5" borderId="1" xfId="0" applyNumberFormat="1" applyFont="1" applyFill="1" applyBorder="1" applyAlignment="1">
      <alignment horizontal="center" vertical="center"/>
    </xf>
    <xf numFmtId="8" fontId="14" fillId="2" borderId="0" xfId="0" applyNumberFormat="1" applyFont="1" applyFill="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7" fillId="2" borderId="0" xfId="0" applyFont="1" applyFill="1" applyAlignment="1">
      <alignment horizontal="right" vertical="center"/>
    </xf>
    <xf numFmtId="166" fontId="39" fillId="6" borderId="1" xfId="0" applyNumberFormat="1" applyFont="1" applyFill="1" applyBorder="1" applyAlignment="1">
      <alignment horizontal="center" vertical="center"/>
    </xf>
    <xf numFmtId="166" fontId="40" fillId="5" borderId="1" xfId="0" applyNumberFormat="1" applyFont="1" applyFill="1" applyBorder="1" applyAlignment="1">
      <alignment horizontal="center" vertical="center"/>
    </xf>
    <xf numFmtId="0" fontId="0" fillId="7" borderId="0" xfId="0" applyFill="1" applyProtection="1">
      <protection locked="0"/>
    </xf>
    <xf numFmtId="0" fontId="12" fillId="7"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protection locked="0"/>
    </xf>
    <xf numFmtId="2" fontId="12" fillId="7" borderId="1" xfId="0" applyNumberFormat="1" applyFont="1" applyFill="1" applyBorder="1" applyAlignment="1" applyProtection="1">
      <alignment horizontal="center" vertical="center"/>
      <protection locked="0"/>
    </xf>
    <xf numFmtId="0" fontId="4" fillId="7" borderId="0" xfId="0" applyFont="1" applyFill="1" applyAlignment="1">
      <alignment horizontal="center" vertical="center"/>
    </xf>
    <xf numFmtId="0" fontId="29" fillId="7" borderId="11" xfId="0" applyFont="1" applyFill="1" applyBorder="1" applyAlignment="1">
      <alignment horizontal="center" vertical="center"/>
    </xf>
    <xf numFmtId="0" fontId="29" fillId="7" borderId="4" xfId="0" applyFont="1" applyFill="1" applyBorder="1" applyAlignment="1">
      <alignment horizontal="center" vertical="center"/>
    </xf>
    <xf numFmtId="0" fontId="29" fillId="7" borderId="12"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41" fillId="7" borderId="1" xfId="0" applyFont="1" applyFill="1" applyBorder="1" applyAlignment="1">
      <alignment horizontal="center" vertical="center"/>
    </xf>
    <xf numFmtId="0" fontId="12" fillId="6" borderId="1" xfId="0" applyFont="1" applyFill="1" applyBorder="1" applyAlignment="1">
      <alignment horizontal="center" vertical="center"/>
    </xf>
    <xf numFmtId="0" fontId="0" fillId="7" borderId="0" xfId="0" applyFill="1" applyAlignment="1" applyProtection="1">
      <alignment horizontal="center"/>
      <protection locked="0"/>
    </xf>
    <xf numFmtId="0" fontId="12" fillId="7" borderId="0" xfId="0" applyFont="1" applyFill="1" applyAlignment="1">
      <alignment horizontal="center" vertical="center"/>
    </xf>
    <xf numFmtId="2" fontId="12" fillId="7" borderId="1" xfId="0" applyNumberFormat="1" applyFont="1" applyFill="1" applyBorder="1" applyAlignment="1">
      <alignment horizontal="center" vertical="center"/>
    </xf>
    <xf numFmtId="169" fontId="24" fillId="7" borderId="1" xfId="0" applyNumberFormat="1" applyFont="1" applyFill="1" applyBorder="1" applyAlignment="1" applyProtection="1">
      <alignment horizontal="center" vertical="center"/>
      <protection locked="0"/>
    </xf>
    <xf numFmtId="0" fontId="42" fillId="5" borderId="1" xfId="0" applyFont="1" applyFill="1" applyBorder="1" applyAlignment="1">
      <alignment horizontal="center" vertical="center"/>
    </xf>
    <xf numFmtId="169" fontId="43" fillId="5" borderId="1" xfId="0" applyNumberFormat="1" applyFont="1" applyFill="1" applyBorder="1" applyAlignment="1" applyProtection="1">
      <alignment horizontal="center" vertical="center"/>
      <protection locked="0"/>
    </xf>
    <xf numFmtId="2" fontId="12" fillId="6" borderId="1" xfId="0" applyNumberFormat="1" applyFont="1" applyFill="1" applyBorder="1" applyAlignment="1">
      <alignment horizontal="center" vertical="center"/>
    </xf>
    <xf numFmtId="2" fontId="24" fillId="10" borderId="1" xfId="0" applyNumberFormat="1" applyFont="1" applyFill="1" applyBorder="1" applyAlignment="1" applyProtection="1">
      <alignment horizontal="center" vertical="center"/>
      <protection locked="0"/>
    </xf>
    <xf numFmtId="0" fontId="1" fillId="7" borderId="0" xfId="0" applyFont="1" applyFill="1" applyProtection="1">
      <protection locked="0"/>
    </xf>
    <xf numFmtId="0" fontId="2" fillId="7" borderId="0" xfId="0" applyFont="1" applyFill="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Utility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'[1]Check Problem 8 '!$M$15:$M$26</c:f>
              <c:numCache>
                <c:formatCode>General</c:formatCode>
                <c:ptCount val="12"/>
                <c:pt idx="0">
                  <c:v>-600</c:v>
                </c:pt>
                <c:pt idx="1">
                  <c:v>-200</c:v>
                </c:pt>
                <c:pt idx="2">
                  <c:v>-150</c:v>
                </c:pt>
                <c:pt idx="3">
                  <c:v>-100</c:v>
                </c:pt>
                <c:pt idx="4">
                  <c:v>0</c:v>
                </c:pt>
                <c:pt idx="5">
                  <c:v>60</c:v>
                </c:pt>
                <c:pt idx="6">
                  <c:v>100</c:v>
                </c:pt>
                <c:pt idx="7">
                  <c:v>150</c:v>
                </c:pt>
                <c:pt idx="8">
                  <c:v>200</c:v>
                </c:pt>
                <c:pt idx="9">
                  <c:v>250</c:v>
                </c:pt>
                <c:pt idx="10">
                  <c:v>300</c:v>
                </c:pt>
                <c:pt idx="11">
                  <c:v>500</c:v>
                </c:pt>
              </c:numCache>
            </c:numRef>
          </c:xVal>
          <c:yVal>
            <c:numRef>
              <c:f>'[1]Check Problem 8 '!$N$15:$N$26</c:f>
              <c:numCache>
                <c:formatCode>General</c:formatCode>
                <c:ptCount val="12"/>
                <c:pt idx="0">
                  <c:v>0</c:v>
                </c:pt>
                <c:pt idx="1">
                  <c:v>0.25</c:v>
                </c:pt>
                <c:pt idx="2">
                  <c:v>0.3</c:v>
                </c:pt>
                <c:pt idx="3">
                  <c:v>0.36</c:v>
                </c:pt>
                <c:pt idx="4">
                  <c:v>0.5</c:v>
                </c:pt>
                <c:pt idx="5">
                  <c:v>0.6</c:v>
                </c:pt>
                <c:pt idx="6">
                  <c:v>0.65</c:v>
                </c:pt>
                <c:pt idx="7">
                  <c:v>0.7</c:v>
                </c:pt>
                <c:pt idx="8">
                  <c:v>0.75</c:v>
                </c:pt>
                <c:pt idx="9">
                  <c:v>0.85</c:v>
                </c:pt>
                <c:pt idx="10">
                  <c:v>0.9</c:v>
                </c:pt>
                <c:pt idx="11">
                  <c:v>1</c:v>
                </c:pt>
              </c:numCache>
            </c:numRef>
          </c:yVal>
          <c:smooth val="0"/>
          <c:extLst>
            <c:ext xmlns:c16="http://schemas.microsoft.com/office/drawing/2014/chart" uri="{C3380CC4-5D6E-409C-BE32-E72D297353CC}">
              <c16:uniqueId val="{00000000-BBA3-4399-B1A3-4DA77AAFD2F8}"/>
            </c:ext>
          </c:extLst>
        </c:ser>
        <c:dLbls>
          <c:showLegendKey val="0"/>
          <c:showVal val="0"/>
          <c:showCatName val="0"/>
          <c:showSerName val="0"/>
          <c:showPercent val="0"/>
          <c:showBubbleSize val="0"/>
        </c:dLbls>
        <c:axId val="1907267391"/>
        <c:axId val="1907266143"/>
      </c:scatterChart>
      <c:valAx>
        <c:axId val="19072673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1907266143"/>
        <c:crosses val="autoZero"/>
        <c:crossBetween val="midCat"/>
      </c:valAx>
      <c:valAx>
        <c:axId val="1907266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2673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Utility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'[1]Check Problem 8 '!$M$15:$M$26</c:f>
              <c:numCache>
                <c:formatCode>General</c:formatCode>
                <c:ptCount val="12"/>
                <c:pt idx="0">
                  <c:v>-600</c:v>
                </c:pt>
                <c:pt idx="1">
                  <c:v>-200</c:v>
                </c:pt>
                <c:pt idx="2">
                  <c:v>-150</c:v>
                </c:pt>
                <c:pt idx="3">
                  <c:v>-100</c:v>
                </c:pt>
                <c:pt idx="4">
                  <c:v>0</c:v>
                </c:pt>
                <c:pt idx="5">
                  <c:v>60</c:v>
                </c:pt>
                <c:pt idx="6">
                  <c:v>100</c:v>
                </c:pt>
                <c:pt idx="7">
                  <c:v>150</c:v>
                </c:pt>
                <c:pt idx="8">
                  <c:v>200</c:v>
                </c:pt>
                <c:pt idx="9">
                  <c:v>250</c:v>
                </c:pt>
                <c:pt idx="10">
                  <c:v>300</c:v>
                </c:pt>
                <c:pt idx="11">
                  <c:v>500</c:v>
                </c:pt>
              </c:numCache>
            </c:numRef>
          </c:xVal>
          <c:yVal>
            <c:numRef>
              <c:f>'[1]Check Problem 8 '!$N$15:$N$26</c:f>
              <c:numCache>
                <c:formatCode>General</c:formatCode>
                <c:ptCount val="12"/>
                <c:pt idx="0">
                  <c:v>0</c:v>
                </c:pt>
                <c:pt idx="1">
                  <c:v>0.25</c:v>
                </c:pt>
                <c:pt idx="2">
                  <c:v>0.3</c:v>
                </c:pt>
                <c:pt idx="3">
                  <c:v>0.36</c:v>
                </c:pt>
                <c:pt idx="4">
                  <c:v>0.5</c:v>
                </c:pt>
                <c:pt idx="5">
                  <c:v>0.6</c:v>
                </c:pt>
                <c:pt idx="6">
                  <c:v>0.65</c:v>
                </c:pt>
                <c:pt idx="7">
                  <c:v>0.7</c:v>
                </c:pt>
                <c:pt idx="8">
                  <c:v>0.75</c:v>
                </c:pt>
                <c:pt idx="9">
                  <c:v>0.85</c:v>
                </c:pt>
                <c:pt idx="10">
                  <c:v>0.9</c:v>
                </c:pt>
                <c:pt idx="11">
                  <c:v>1</c:v>
                </c:pt>
              </c:numCache>
            </c:numRef>
          </c:yVal>
          <c:smooth val="0"/>
          <c:extLst>
            <c:ext xmlns:c16="http://schemas.microsoft.com/office/drawing/2014/chart" uri="{C3380CC4-5D6E-409C-BE32-E72D297353CC}">
              <c16:uniqueId val="{00000000-304E-4E66-A864-14649F07A2F0}"/>
            </c:ext>
          </c:extLst>
        </c:ser>
        <c:dLbls>
          <c:showLegendKey val="0"/>
          <c:showVal val="0"/>
          <c:showCatName val="0"/>
          <c:showSerName val="0"/>
          <c:showPercent val="0"/>
          <c:showBubbleSize val="0"/>
        </c:dLbls>
        <c:axId val="1907267391"/>
        <c:axId val="1907266143"/>
      </c:scatterChart>
      <c:valAx>
        <c:axId val="19072673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1907266143"/>
        <c:crosses val="autoZero"/>
        <c:crossBetween val="midCat"/>
      </c:valAx>
      <c:valAx>
        <c:axId val="1907266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2673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13 '!A1"/></Relationships>
</file>

<file path=xl/drawings/_rels/drawing11.xml.rels><?xml version="1.0" encoding="UTF-8" standalone="yes"?>
<Relationships xmlns="http://schemas.openxmlformats.org/package/2006/relationships"><Relationship Id="rId3" Type="http://schemas.openxmlformats.org/officeDocument/2006/relationships/hyperlink" Target="#CheckProblem12!A1"/><Relationship Id="rId2" Type="http://schemas.openxmlformats.org/officeDocument/2006/relationships/image" Target="../media/image1.png"/><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12 '!A1"/></Relationships>
</file>

<file path=xl/drawings/_rels/drawing13.xml.rels><?xml version="1.0" encoding="UTF-8" standalone="yes"?>
<Relationships xmlns="http://schemas.openxmlformats.org/package/2006/relationships"><Relationship Id="rId2" Type="http://schemas.openxmlformats.org/officeDocument/2006/relationships/hyperlink" Target="#'CheckProblem 11'!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11'!A1"/></Relationships>
</file>

<file path=xl/drawings/_rels/drawing15.xml.rels><?xml version="1.0" encoding="UTF-8" standalone="yes"?>
<Relationships xmlns="http://schemas.openxmlformats.org/package/2006/relationships"><Relationship Id="rId3" Type="http://schemas.openxmlformats.org/officeDocument/2006/relationships/hyperlink" Target="#'Problem 10 '!A1"/><Relationship Id="rId2" Type="http://schemas.openxmlformats.org/officeDocument/2006/relationships/image" Target="../media/image1.png"/><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3" Type="http://schemas.openxmlformats.org/officeDocument/2006/relationships/hyperlink" Target="#'CheckProblem 9 '!A1"/><Relationship Id="rId2" Type="http://schemas.openxmlformats.org/officeDocument/2006/relationships/image" Target="../media/image1.png"/><Relationship Id="rId1" Type="http://schemas.openxmlformats.org/officeDocument/2006/relationships/hyperlink" Target="#'Exam Content '!A1"/></Relationships>
</file>

<file path=xl/drawings/_rels/drawing18.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9 '!A1"/></Relationships>
</file>

<file path=xl/drawings/_rels/drawing19.xml.rels><?xml version="1.0" encoding="UTF-8" standalone="yes"?>
<Relationships xmlns="http://schemas.openxmlformats.org/package/2006/relationships"><Relationship Id="rId2" Type="http://schemas.openxmlformats.org/officeDocument/2006/relationships/hyperlink" Target="#'CheckProblem 8 '!A1"/><Relationship Id="rId1" Type="http://schemas.openxmlformats.org/officeDocument/2006/relationships/hyperlink" Target="#'Exam Content '!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 '!A1"/><Relationship Id="rId13" Type="http://schemas.openxmlformats.org/officeDocument/2006/relationships/hyperlink" Target="#'Problem 11'!A1"/><Relationship Id="rId18" Type="http://schemas.openxmlformats.org/officeDocument/2006/relationships/hyperlink" Target="#'Problem16 '!A1"/><Relationship Id="rId3" Type="http://schemas.openxmlformats.org/officeDocument/2006/relationships/hyperlink" Target="#'Problem 3 '!A1"/><Relationship Id="rId7" Type="http://schemas.openxmlformats.org/officeDocument/2006/relationships/hyperlink" Target="#'Problem 7 '!A1"/><Relationship Id="rId12" Type="http://schemas.openxmlformats.org/officeDocument/2006/relationships/hyperlink" Target="#'9'!A1"/><Relationship Id="rId17" Type="http://schemas.openxmlformats.org/officeDocument/2006/relationships/hyperlink" Target="#Problem15!A1"/><Relationship Id="rId2" Type="http://schemas.openxmlformats.org/officeDocument/2006/relationships/hyperlink" Target="#'Problem 2 '!A1"/><Relationship Id="rId16" Type="http://schemas.openxmlformats.org/officeDocument/2006/relationships/hyperlink" Target="#Problem14!A1"/><Relationship Id="rId1" Type="http://schemas.openxmlformats.org/officeDocument/2006/relationships/hyperlink" Target="#' Problem 1 '!A1"/><Relationship Id="rId6" Type="http://schemas.openxmlformats.org/officeDocument/2006/relationships/hyperlink" Target="#'Problem 10 '!A1"/><Relationship Id="rId11" Type="http://schemas.openxmlformats.org/officeDocument/2006/relationships/hyperlink" Target="#'Problem 6 '!A1"/><Relationship Id="rId5" Type="http://schemas.openxmlformats.org/officeDocument/2006/relationships/hyperlink" Target="#'Problem 5  '!A1"/><Relationship Id="rId15" Type="http://schemas.openxmlformats.org/officeDocument/2006/relationships/hyperlink" Target="#'Problem13 '!A1"/><Relationship Id="rId10" Type="http://schemas.openxmlformats.org/officeDocument/2006/relationships/hyperlink" Target="#'Problem 9 '!A1"/><Relationship Id="rId4" Type="http://schemas.openxmlformats.org/officeDocument/2006/relationships/hyperlink" Target="#'Problem 4 '!A1"/><Relationship Id="rId9" Type="http://schemas.openxmlformats.org/officeDocument/2006/relationships/hyperlink" Target="#FirstPage!A1"/><Relationship Id="rId14" Type="http://schemas.openxmlformats.org/officeDocument/2006/relationships/hyperlink" Target="#'Problem12 '!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8 '!A1"/></Relationships>
</file>

<file path=xl/drawings/_rels/drawing21.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7 '!A1"/></Relationships>
</file>

<file path=xl/drawings/_rels/drawing22.xml.rels><?xml version="1.0" encoding="UTF-8" standalone="yes"?>
<Relationships xmlns="http://schemas.openxmlformats.org/package/2006/relationships"><Relationship Id="rId3" Type="http://schemas.openxmlformats.org/officeDocument/2006/relationships/hyperlink" Target="#'CheckProblem 7 '!A1"/><Relationship Id="rId2" Type="http://schemas.openxmlformats.org/officeDocument/2006/relationships/image" Target="../media/image1.png"/><Relationship Id="rId1" Type="http://schemas.openxmlformats.org/officeDocument/2006/relationships/hyperlink" Target="#'Exam Content '!A1"/></Relationships>
</file>

<file path=xl/drawings/_rels/drawing23.xml.rels><?xml version="1.0" encoding="UTF-8" standalone="yes"?>
<Relationships xmlns="http://schemas.openxmlformats.org/package/2006/relationships"><Relationship Id="rId13" Type="http://schemas.openxmlformats.org/officeDocument/2006/relationships/customXml" Target="../ink/ink6.xml"/><Relationship Id="rId18" Type="http://schemas.openxmlformats.org/officeDocument/2006/relationships/image" Target="../media/image100.png"/><Relationship Id="rId26" Type="http://schemas.openxmlformats.org/officeDocument/2006/relationships/image" Target="../media/image15.png"/><Relationship Id="rId39" Type="http://schemas.openxmlformats.org/officeDocument/2006/relationships/customXml" Target="../ink/ink19.xml"/><Relationship Id="rId21" Type="http://schemas.openxmlformats.org/officeDocument/2006/relationships/customXml" Target="../ink/ink10.xml"/><Relationship Id="rId34" Type="http://schemas.openxmlformats.org/officeDocument/2006/relationships/image" Target="../media/image19.png"/><Relationship Id="rId7" Type="http://schemas.openxmlformats.org/officeDocument/2006/relationships/customXml" Target="../ink/ink3.xml"/><Relationship Id="rId2" Type="http://schemas.openxmlformats.org/officeDocument/2006/relationships/image" Target="../media/image2.jpe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customXml" Target="../ink/ink14.xml"/><Relationship Id="rId41" Type="http://schemas.openxmlformats.org/officeDocument/2006/relationships/hyperlink" Target="#'CheckProblem 6 '!A1"/><Relationship Id="rId1" Type="http://schemas.openxmlformats.org/officeDocument/2006/relationships/hyperlink" Target="#'Exam Content '!A1"/><Relationship Id="rId6" Type="http://schemas.openxmlformats.org/officeDocument/2006/relationships/image" Target="../media/image4.png"/><Relationship Id="rId11" Type="http://schemas.openxmlformats.org/officeDocument/2006/relationships/customXml" Target="../ink/ink5.xml"/><Relationship Id="rId24" Type="http://schemas.openxmlformats.org/officeDocument/2006/relationships/image" Target="../media/image14.png"/><Relationship Id="rId32" Type="http://schemas.openxmlformats.org/officeDocument/2006/relationships/image" Target="../media/image18.png"/><Relationship Id="rId37" Type="http://schemas.openxmlformats.org/officeDocument/2006/relationships/customXml" Target="../ink/ink18.xml"/><Relationship Id="rId40" Type="http://schemas.openxmlformats.org/officeDocument/2006/relationships/image" Target="../media/image21.png"/><Relationship Id="rId5" Type="http://schemas.openxmlformats.org/officeDocument/2006/relationships/customXml" Target="../ink/ink2.xml"/><Relationship Id="rId15" Type="http://schemas.openxmlformats.org/officeDocument/2006/relationships/customXml" Target="../ink/ink7.xml"/><Relationship Id="rId23" Type="http://schemas.openxmlformats.org/officeDocument/2006/relationships/customXml" Target="../ink/ink11.xml"/><Relationship Id="rId28" Type="http://schemas.openxmlformats.org/officeDocument/2006/relationships/image" Target="../media/image16.png"/><Relationship Id="rId36" Type="http://schemas.openxmlformats.org/officeDocument/2006/relationships/image" Target="../media/image3.png"/><Relationship Id="rId10" Type="http://schemas.openxmlformats.org/officeDocument/2006/relationships/image" Target="../media/image6.png"/><Relationship Id="rId19" Type="http://schemas.openxmlformats.org/officeDocument/2006/relationships/customXml" Target="../ink/ink9.xml"/><Relationship Id="rId31" Type="http://schemas.openxmlformats.org/officeDocument/2006/relationships/customXml" Target="../ink/ink15.xml"/><Relationship Id="rId4" Type="http://schemas.openxmlformats.org/officeDocument/2006/relationships/image" Target="../media/image13.png"/><Relationship Id="rId9" Type="http://schemas.openxmlformats.org/officeDocument/2006/relationships/customXml" Target="../ink/ink4.xml"/><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customXml" Target="../ink/ink13.xml"/><Relationship Id="rId30" Type="http://schemas.openxmlformats.org/officeDocument/2006/relationships/image" Target="../media/image17.png"/><Relationship Id="rId35" Type="http://schemas.openxmlformats.org/officeDocument/2006/relationships/customXml" Target="../ink/ink17.xml"/><Relationship Id="rId8" Type="http://schemas.openxmlformats.org/officeDocument/2006/relationships/image" Target="../media/image50.png"/><Relationship Id="rId3" Type="http://schemas.openxmlformats.org/officeDocument/2006/relationships/customXml" Target="../ink/ink1.xml"/><Relationship Id="rId12" Type="http://schemas.openxmlformats.org/officeDocument/2006/relationships/image" Target="../media/image7.png"/><Relationship Id="rId17" Type="http://schemas.openxmlformats.org/officeDocument/2006/relationships/customXml" Target="../ink/ink8.xml"/><Relationship Id="rId25" Type="http://schemas.openxmlformats.org/officeDocument/2006/relationships/customXml" Target="../ink/ink12.xml"/><Relationship Id="rId33" Type="http://schemas.openxmlformats.org/officeDocument/2006/relationships/customXml" Target="../ink/ink16.xml"/><Relationship Id="rId38"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3" Type="http://schemas.openxmlformats.org/officeDocument/2006/relationships/customXml" Target="../ink/ink25.xml"/><Relationship Id="rId18" Type="http://schemas.openxmlformats.org/officeDocument/2006/relationships/image" Target="../media/image100.png"/><Relationship Id="rId26" Type="http://schemas.openxmlformats.org/officeDocument/2006/relationships/image" Target="../media/image15.png"/><Relationship Id="rId39" Type="http://schemas.openxmlformats.org/officeDocument/2006/relationships/customXml" Target="../ink/ink38.xml"/><Relationship Id="rId21" Type="http://schemas.openxmlformats.org/officeDocument/2006/relationships/customXml" Target="../ink/ink29.xml"/><Relationship Id="rId34" Type="http://schemas.openxmlformats.org/officeDocument/2006/relationships/image" Target="../media/image19.png"/><Relationship Id="rId7" Type="http://schemas.openxmlformats.org/officeDocument/2006/relationships/customXml" Target="../ink/ink22.xml"/><Relationship Id="rId2" Type="http://schemas.openxmlformats.org/officeDocument/2006/relationships/image" Target="../media/image2.jpe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customXml" Target="../ink/ink33.xml"/><Relationship Id="rId41" Type="http://schemas.openxmlformats.org/officeDocument/2006/relationships/hyperlink" Target="#'Problem 2  Solved'!A1"/><Relationship Id="rId1" Type="http://schemas.openxmlformats.org/officeDocument/2006/relationships/hyperlink" Target="#'Problem 6 '!A1"/><Relationship Id="rId6" Type="http://schemas.openxmlformats.org/officeDocument/2006/relationships/image" Target="../media/image4.png"/><Relationship Id="rId11" Type="http://schemas.openxmlformats.org/officeDocument/2006/relationships/customXml" Target="../ink/ink24.xml"/><Relationship Id="rId24" Type="http://schemas.openxmlformats.org/officeDocument/2006/relationships/image" Target="../media/image14.png"/><Relationship Id="rId32" Type="http://schemas.openxmlformats.org/officeDocument/2006/relationships/image" Target="../media/image18.png"/><Relationship Id="rId37" Type="http://schemas.openxmlformats.org/officeDocument/2006/relationships/customXml" Target="../ink/ink37.xml"/><Relationship Id="rId40" Type="http://schemas.openxmlformats.org/officeDocument/2006/relationships/image" Target="../media/image21.png"/><Relationship Id="rId5" Type="http://schemas.openxmlformats.org/officeDocument/2006/relationships/customXml" Target="../ink/ink21.xml"/><Relationship Id="rId15" Type="http://schemas.openxmlformats.org/officeDocument/2006/relationships/customXml" Target="../ink/ink26.xml"/><Relationship Id="rId23" Type="http://schemas.openxmlformats.org/officeDocument/2006/relationships/customXml" Target="../ink/ink30.xml"/><Relationship Id="rId28" Type="http://schemas.openxmlformats.org/officeDocument/2006/relationships/image" Target="../media/image16.png"/><Relationship Id="rId36" Type="http://schemas.openxmlformats.org/officeDocument/2006/relationships/image" Target="../media/image3.png"/><Relationship Id="rId10" Type="http://schemas.openxmlformats.org/officeDocument/2006/relationships/image" Target="../media/image6.png"/><Relationship Id="rId19" Type="http://schemas.openxmlformats.org/officeDocument/2006/relationships/customXml" Target="../ink/ink28.xml"/><Relationship Id="rId31" Type="http://schemas.openxmlformats.org/officeDocument/2006/relationships/customXml" Target="../ink/ink34.xml"/><Relationship Id="rId4" Type="http://schemas.openxmlformats.org/officeDocument/2006/relationships/image" Target="../media/image13.png"/><Relationship Id="rId9" Type="http://schemas.openxmlformats.org/officeDocument/2006/relationships/customXml" Target="../ink/ink23.xml"/><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customXml" Target="../ink/ink32.xml"/><Relationship Id="rId30" Type="http://schemas.openxmlformats.org/officeDocument/2006/relationships/image" Target="../media/image17.png"/><Relationship Id="rId35" Type="http://schemas.openxmlformats.org/officeDocument/2006/relationships/customXml" Target="../ink/ink36.xml"/><Relationship Id="rId8" Type="http://schemas.openxmlformats.org/officeDocument/2006/relationships/image" Target="../media/image50.png"/><Relationship Id="rId3" Type="http://schemas.openxmlformats.org/officeDocument/2006/relationships/customXml" Target="../ink/ink20.xml"/><Relationship Id="rId12" Type="http://schemas.openxmlformats.org/officeDocument/2006/relationships/image" Target="../media/image7.png"/><Relationship Id="rId17" Type="http://schemas.openxmlformats.org/officeDocument/2006/relationships/customXml" Target="../ink/ink27.xml"/><Relationship Id="rId25" Type="http://schemas.openxmlformats.org/officeDocument/2006/relationships/customXml" Target="../ink/ink31.xml"/><Relationship Id="rId33" Type="http://schemas.openxmlformats.org/officeDocument/2006/relationships/customXml" Target="../ink/ink35.xml"/><Relationship Id="rId38" Type="http://schemas.openxmlformats.org/officeDocument/2006/relationships/image" Target="../media/image20.png"/></Relationships>
</file>

<file path=xl/drawings/_rels/drawing25.xml.rels><?xml version="1.0" encoding="UTF-8" standalone="yes"?>
<Relationships xmlns="http://schemas.openxmlformats.org/package/2006/relationships"><Relationship Id="rId3" Type="http://schemas.openxmlformats.org/officeDocument/2006/relationships/hyperlink" Target="#'CheckProblem 5 '!A1"/><Relationship Id="rId2" Type="http://schemas.openxmlformats.org/officeDocument/2006/relationships/image" Target="../media/image1.png"/><Relationship Id="rId1" Type="http://schemas.openxmlformats.org/officeDocument/2006/relationships/hyperlink" Target="#'Exam Content '!A1"/></Relationships>
</file>

<file path=xl/drawings/_rels/drawing26.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1.png"/><Relationship Id="rId1" Type="http://schemas.openxmlformats.org/officeDocument/2006/relationships/hyperlink" Target="#'Problem 5  '!A1"/></Relationships>
</file>

<file path=xl/drawings/_rels/drawing27.xml.rels><?xml version="1.0" encoding="UTF-8" standalone="yes"?>
<Relationships xmlns="http://schemas.openxmlformats.org/package/2006/relationships"><Relationship Id="rId2" Type="http://schemas.openxmlformats.org/officeDocument/2006/relationships/hyperlink" Target="#'Check Problem 1'!A1"/><Relationship Id="rId1" Type="http://schemas.openxmlformats.org/officeDocument/2006/relationships/hyperlink" Target="#'Exam Content '!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 Problem 1 '!A1"/></Relationships>
</file>

<file path=xl/drawings/_rels/drawing29.xml.rels><?xml version="1.0" encoding="UTF-8" standalone="yes"?>
<Relationships xmlns="http://schemas.openxmlformats.org/package/2006/relationships"><Relationship Id="rId2" Type="http://schemas.openxmlformats.org/officeDocument/2006/relationships/hyperlink" Target="#'Check Problem 2'!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3" Type="http://schemas.openxmlformats.org/officeDocument/2006/relationships/hyperlink" Target="#CheckProblem16!A1"/><Relationship Id="rId2" Type="http://schemas.openxmlformats.org/officeDocument/2006/relationships/chart" Target="../charts/chart1.xml"/><Relationship Id="rId1" Type="http://schemas.openxmlformats.org/officeDocument/2006/relationships/hyperlink" Target="#'Exam Content '!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2 '!A1"/></Relationships>
</file>

<file path=xl/drawings/_rels/drawing31.xml.rels><?xml version="1.0" encoding="UTF-8" standalone="yes"?>
<Relationships xmlns="http://schemas.openxmlformats.org/package/2006/relationships"><Relationship Id="rId2" Type="http://schemas.openxmlformats.org/officeDocument/2006/relationships/hyperlink" Target="#'Check Problem 3'!A1"/><Relationship Id="rId1" Type="http://schemas.openxmlformats.org/officeDocument/2006/relationships/hyperlink" Target="#'Exam Content '!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3 '!A1"/></Relationships>
</file>

<file path=xl/drawings/_rels/drawing33.xml.rels><?xml version="1.0" encoding="UTF-8" standalone="yes"?>
<Relationships xmlns="http://schemas.openxmlformats.org/package/2006/relationships"><Relationship Id="rId2" Type="http://schemas.openxmlformats.org/officeDocument/2006/relationships/hyperlink" Target="#'Check Problem 4'!A1"/><Relationship Id="rId1" Type="http://schemas.openxmlformats.org/officeDocument/2006/relationships/hyperlink" Target="#'Exam Content '!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Problem 4 '!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Check Index 1 '!A1"/><Relationship Id="rId1" Type="http://schemas.openxmlformats.org/officeDocument/2006/relationships/hyperlink" Target="#'Problem16 '!A1"/></Relationships>
</file>

<file path=xl/drawings/_rels/drawing5.xml.rels><?xml version="1.0" encoding="UTF-8" standalone="yes"?>
<Relationships xmlns="http://schemas.openxmlformats.org/package/2006/relationships"><Relationship Id="rId2" Type="http://schemas.openxmlformats.org/officeDocument/2006/relationships/hyperlink" Target="#CheckProblem15!A1"/><Relationship Id="rId1" Type="http://schemas.openxmlformats.org/officeDocument/2006/relationships/hyperlink" Target="#'Exam Content '!A1"/></Relationships>
</file>

<file path=xl/drawings/_rels/drawing6.xml.rels><?xml version="1.0" encoding="UTF-8" standalone="yes"?>
<Relationships xmlns="http://schemas.openxmlformats.org/package/2006/relationships"><Relationship Id="rId3" Type="http://schemas.openxmlformats.org/officeDocument/2006/relationships/hyperlink" Target="#Problem15!A1"/><Relationship Id="rId2" Type="http://schemas.openxmlformats.org/officeDocument/2006/relationships/hyperlink" Target="#'Check Index 1 '!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2" Type="http://schemas.openxmlformats.org/officeDocument/2006/relationships/hyperlink" Target="#CheckProblem14!A1"/><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2" Type="http://schemas.openxmlformats.org/officeDocument/2006/relationships/hyperlink" Target="#'Check Index 1 '!A1"/><Relationship Id="rId1" Type="http://schemas.openxmlformats.org/officeDocument/2006/relationships/hyperlink" Target="#Problem14!A1"/></Relationships>
</file>

<file path=xl/drawings/_rels/drawing9.xml.rels><?xml version="1.0" encoding="UTF-8" standalone="yes"?>
<Relationships xmlns="http://schemas.openxmlformats.org/package/2006/relationships"><Relationship Id="rId2" Type="http://schemas.openxmlformats.org/officeDocument/2006/relationships/hyperlink" Target="#CheckProblem13!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87088</xdr:colOff>
      <xdr:row>44</xdr:row>
      <xdr:rowOff>113393</xdr:rowOff>
    </xdr:from>
    <xdr:to>
      <xdr:col>21</xdr:col>
      <xdr:colOff>522517</xdr:colOff>
      <xdr:row>51</xdr:row>
      <xdr:rowOff>68489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884231" y="8495393"/>
          <a:ext cx="3497036"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256269</xdr:colOff>
      <xdr:row>21</xdr:row>
      <xdr:rowOff>41728</xdr:rowOff>
    </xdr:from>
    <xdr:to>
      <xdr:col>25</xdr:col>
      <xdr:colOff>129269</xdr:colOff>
      <xdr:row>41</xdr:row>
      <xdr:rowOff>165100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7604126" y="4042228"/>
          <a:ext cx="7833179" cy="393337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rgbClr val="C00000"/>
              </a:solidFill>
              <a:latin typeface="Lucida Bright" panose="02040602050505020304" pitchFamily="18" charset="0"/>
            </a:rPr>
            <a:t>Pretest 4 </a:t>
          </a:r>
        </a:p>
        <a:p>
          <a:pPr algn="ctr"/>
          <a:r>
            <a:rPr lang="en-US" sz="4000" b="1" baseline="0">
              <a:solidFill>
                <a:schemeClr val="accent5">
                  <a:lumMod val="50000"/>
                </a:schemeClr>
              </a:solidFill>
              <a:latin typeface="Lucida Bright" panose="02040602050505020304" pitchFamily="18" charset="0"/>
            </a:rPr>
            <a:t>Master</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11/30/22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5899</xdr:colOff>
      <xdr:row>11</xdr:row>
      <xdr:rowOff>142422</xdr:rowOff>
    </xdr:from>
    <xdr:to>
      <xdr:col>21</xdr:col>
      <xdr:colOff>441328</xdr:colOff>
      <xdr:row>18</xdr:row>
      <xdr:rowOff>97518</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9803042" y="2237922"/>
          <a:ext cx="3497036"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baseline="0">
              <a:solidFill>
                <a:schemeClr val="tx2">
                  <a:lumMod val="50000"/>
                </a:schemeClr>
              </a:solidFill>
              <a:latin typeface="Lucida Bright" panose="02040602050505020304" pitchFamily="18" charset="0"/>
            </a:rPr>
            <a:t>BUS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BE6C26B-E069-418E-B193-54771DA4AA4D}"/>
            </a:ext>
          </a:extLst>
        </xdr:cNvPr>
        <xdr:cNvSpPr/>
      </xdr:nvSpPr>
      <xdr:spPr>
        <a:xfrm>
          <a:off x="503465" y="68035"/>
          <a:ext cx="18546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3133FB37-95D5-4BD9-A779-9636C6E18EEB}"/>
            </a:ext>
          </a:extLst>
        </xdr:cNvPr>
        <xdr:cNvSpPr/>
      </xdr:nvSpPr>
      <xdr:spPr>
        <a:xfrm>
          <a:off x="3401786" y="462643"/>
          <a:ext cx="416378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13</xdr:col>
      <xdr:colOff>13607</xdr:colOff>
      <xdr:row>35</xdr:row>
      <xdr:rowOff>258536</xdr:rowOff>
    </xdr:to>
    <xdr:cxnSp macro="">
      <xdr:nvCxnSpPr>
        <xdr:cNvPr id="4" name="Straight Connector 3">
          <a:extLst>
            <a:ext uri="{FF2B5EF4-FFF2-40B4-BE49-F238E27FC236}">
              <a16:creationId xmlns:a16="http://schemas.microsoft.com/office/drawing/2014/main" id="{E49C1B10-D826-49C8-BF81-F1D59B30E127}"/>
            </a:ext>
          </a:extLst>
        </xdr:cNvPr>
        <xdr:cNvCxnSpPr/>
      </xdr:nvCxnSpPr>
      <xdr:spPr>
        <a:xfrm>
          <a:off x="8477250" y="2026920"/>
          <a:ext cx="95250" cy="928061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32" name="TextBox 31">
          <a:extLst>
            <a:ext uri="{FF2B5EF4-FFF2-40B4-BE49-F238E27FC236}">
              <a16:creationId xmlns:a16="http://schemas.microsoft.com/office/drawing/2014/main" id="{6EF4BA34-13C6-4BE7-B237-CD08E93EFEAB}"/>
            </a:ext>
          </a:extLst>
        </xdr:cNvPr>
        <xdr:cNvSpPr txBox="1"/>
      </xdr:nvSpPr>
      <xdr:spPr>
        <a:xfrm>
          <a:off x="524328" y="1968500"/>
          <a:ext cx="7380062" cy="35287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14</xdr:col>
      <xdr:colOff>0</xdr:colOff>
      <xdr:row>31</xdr:row>
      <xdr:rowOff>1</xdr:rowOff>
    </xdr:from>
    <xdr:to>
      <xdr:col>22</xdr:col>
      <xdr:colOff>152400</xdr:colOff>
      <xdr:row>33</xdr:row>
      <xdr:rowOff>326573</xdr:rowOff>
    </xdr:to>
    <xdr:sp macro="" textlink="">
      <xdr:nvSpPr>
        <xdr:cNvPr id="34" name="TextBox 33">
          <a:extLst>
            <a:ext uri="{FF2B5EF4-FFF2-40B4-BE49-F238E27FC236}">
              <a16:creationId xmlns:a16="http://schemas.microsoft.com/office/drawing/2014/main" id="{72B655B9-36CB-40C7-88C1-131BB2822008}"/>
            </a:ext>
          </a:extLst>
        </xdr:cNvPr>
        <xdr:cNvSpPr txBox="1"/>
      </xdr:nvSpPr>
      <xdr:spPr>
        <a:xfrm>
          <a:off x="9267825" y="9877426"/>
          <a:ext cx="10086975" cy="10028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35" name="TextBox 34">
          <a:extLst>
            <a:ext uri="{FF2B5EF4-FFF2-40B4-BE49-F238E27FC236}">
              <a16:creationId xmlns:a16="http://schemas.microsoft.com/office/drawing/2014/main" id="{BD13C29A-0738-4B49-A0BE-EC5C6432C8F0}"/>
            </a:ext>
          </a:extLst>
        </xdr:cNvPr>
        <xdr:cNvSpPr txBox="1"/>
      </xdr:nvSpPr>
      <xdr:spPr>
        <a:xfrm>
          <a:off x="533401" y="5792562"/>
          <a:ext cx="7501617" cy="1000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36" name="TextBox 35">
          <a:extLst>
            <a:ext uri="{FF2B5EF4-FFF2-40B4-BE49-F238E27FC236}">
              <a16:creationId xmlns:a16="http://schemas.microsoft.com/office/drawing/2014/main" id="{95E333C0-15DD-4B3E-8700-EF1349ADEAB3}"/>
            </a:ext>
          </a:extLst>
        </xdr:cNvPr>
        <xdr:cNvSpPr txBox="1"/>
      </xdr:nvSpPr>
      <xdr:spPr>
        <a:xfrm>
          <a:off x="566058" y="7141030"/>
          <a:ext cx="7501617" cy="9974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13</xdr:col>
      <xdr:colOff>625928</xdr:colOff>
      <xdr:row>2</xdr:row>
      <xdr:rowOff>68036</xdr:rowOff>
    </xdr:from>
    <xdr:to>
      <xdr:col>16</xdr:col>
      <xdr:colOff>884464</xdr:colOff>
      <xdr:row>7</xdr:row>
      <xdr:rowOff>87086</xdr:rowOff>
    </xdr:to>
    <xdr:sp macro="" textlink="">
      <xdr:nvSpPr>
        <xdr:cNvPr id="37" name="Rounded Rectangle 11">
          <a:hlinkClick xmlns:r="http://schemas.openxmlformats.org/officeDocument/2006/relationships" r:id="rId2"/>
          <a:extLst>
            <a:ext uri="{FF2B5EF4-FFF2-40B4-BE49-F238E27FC236}">
              <a16:creationId xmlns:a16="http://schemas.microsoft.com/office/drawing/2014/main" id="{942C0C2B-55FB-464A-A6AF-5431137E8C80}"/>
            </a:ext>
          </a:extLst>
        </xdr:cNvPr>
        <xdr:cNvSpPr/>
      </xdr:nvSpPr>
      <xdr:spPr>
        <a:xfrm>
          <a:off x="9184821" y="449036"/>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F3F7853E-FEDC-4B5E-94AF-978898594942}"/>
            </a:ext>
          </a:extLst>
        </xdr:cNvPr>
        <xdr:cNvSpPr/>
      </xdr:nvSpPr>
      <xdr:spPr>
        <a:xfrm>
          <a:off x="503465" y="68035"/>
          <a:ext cx="18546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299357</xdr:colOff>
      <xdr:row>1</xdr:row>
      <xdr:rowOff>163286</xdr:rowOff>
    </xdr:from>
    <xdr:to>
      <xdr:col>7</xdr:col>
      <xdr:colOff>342901</xdr:colOff>
      <xdr:row>6</xdr:row>
      <xdr:rowOff>13608</xdr:rowOff>
    </xdr:to>
    <xdr:sp macro="" textlink="">
      <xdr:nvSpPr>
        <xdr:cNvPr id="3" name="Rounded Rectangle 1">
          <a:extLst>
            <a:ext uri="{FF2B5EF4-FFF2-40B4-BE49-F238E27FC236}">
              <a16:creationId xmlns:a16="http://schemas.microsoft.com/office/drawing/2014/main" id="{11BD6579-CA4F-4006-A0B6-FFEB21459374}"/>
            </a:ext>
          </a:extLst>
        </xdr:cNvPr>
        <xdr:cNvSpPr/>
      </xdr:nvSpPr>
      <xdr:spPr>
        <a:xfrm>
          <a:off x="2756807" y="353786"/>
          <a:ext cx="4348844"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4" name="Straight Connector 3">
          <a:extLst>
            <a:ext uri="{FF2B5EF4-FFF2-40B4-BE49-F238E27FC236}">
              <a16:creationId xmlns:a16="http://schemas.microsoft.com/office/drawing/2014/main" id="{9FF97AD1-0CDD-478C-B06A-C69DC11CB8F8}"/>
            </a:ext>
          </a:extLst>
        </xdr:cNvPr>
        <xdr:cNvCxnSpPr/>
      </xdr:nvCxnSpPr>
      <xdr:spPr>
        <a:xfrm flipH="1">
          <a:off x="11811000" y="2026920"/>
          <a:ext cx="0" cy="118738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38281</xdr:colOff>
      <xdr:row>13</xdr:row>
      <xdr:rowOff>11249</xdr:rowOff>
    </xdr:from>
    <xdr:to>
      <xdr:col>29</xdr:col>
      <xdr:colOff>126365</xdr:colOff>
      <xdr:row>20</xdr:row>
      <xdr:rowOff>95250</xdr:rowOff>
    </xdr:to>
    <xdr:sp macro="" textlink="">
      <xdr:nvSpPr>
        <xdr:cNvPr id="5" name="TextBox 4">
          <a:extLst>
            <a:ext uri="{FF2B5EF4-FFF2-40B4-BE49-F238E27FC236}">
              <a16:creationId xmlns:a16="http://schemas.microsoft.com/office/drawing/2014/main" id="{BBE2C42D-7829-4261-8DE8-344706FB3FED}"/>
            </a:ext>
          </a:extLst>
        </xdr:cNvPr>
        <xdr:cNvSpPr txBox="1"/>
      </xdr:nvSpPr>
      <xdr:spPr>
        <a:xfrm>
          <a:off x="12201706" y="2487749"/>
          <a:ext cx="10203634" cy="15603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Critical Value: Formulas to More Functions to Statistical to CHISQ.INV(1-</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,df)</a:t>
          </a:r>
          <a:endParaRPr lang="en-US" sz="2800" baseline="0">
            <a:latin typeface="Lucida Bright" panose="02040602050505020304" pitchFamily="18" charset="0"/>
          </a:endParaRPr>
        </a:p>
      </xdr:txBody>
    </xdr:sp>
    <xdr:clientData/>
  </xdr:twoCellAnchor>
  <xdr:twoCellAnchor>
    <xdr:from>
      <xdr:col>1</xdr:col>
      <xdr:colOff>127000</xdr:colOff>
      <xdr:row>11</xdr:row>
      <xdr:rowOff>158750</xdr:rowOff>
    </xdr:from>
    <xdr:to>
      <xdr:col>12</xdr:col>
      <xdr:colOff>56334</xdr:colOff>
      <xdr:row>34</xdr:row>
      <xdr:rowOff>15875</xdr:rowOff>
    </xdr:to>
    <xdr:sp macro="" textlink="">
      <xdr:nvSpPr>
        <xdr:cNvPr id="6" name="TextBox 5">
          <a:extLst>
            <a:ext uri="{FF2B5EF4-FFF2-40B4-BE49-F238E27FC236}">
              <a16:creationId xmlns:a16="http://schemas.microsoft.com/office/drawing/2014/main" id="{DCF7CED7-D444-47A9-9CC2-A2974062A0D9}"/>
            </a:ext>
          </a:extLst>
        </xdr:cNvPr>
        <xdr:cNvSpPr txBox="1"/>
      </xdr:nvSpPr>
      <xdr:spPr>
        <a:xfrm>
          <a:off x="736600" y="2254250"/>
          <a:ext cx="10368734" cy="63246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A commercial freezer must hold the selected temperature with little variation.</a:t>
          </a:r>
          <a:r>
            <a:rPr lang="en-US" sz="2400" b="0" i="0" u="none" strike="noStrike">
              <a:solidFill>
                <a:schemeClr val="dk1"/>
              </a:solidFill>
              <a:effectLst/>
              <a:latin typeface="Lucida Bright" panose="02040602050505020304" pitchFamily="18" charset="0"/>
              <a:ea typeface="+mn-ea"/>
              <a:cs typeface="+mn-cs"/>
            </a:rPr>
            <a:t> </a:t>
          </a:r>
        </a:p>
        <a:p>
          <a:endParaRPr lang="en-US" sz="2400" b="0" i="0" u="none" strike="noStrike">
            <a:solidFill>
              <a:schemeClr val="dk1"/>
            </a:solidFill>
            <a:effectLst/>
            <a:latin typeface="Lucida Bright" panose="02040602050505020304" pitchFamily="18" charset="0"/>
            <a:ea typeface="+mn-ea"/>
            <a:cs typeface="+mn-cs"/>
          </a:endParaRPr>
        </a:p>
        <a:p>
          <a:r>
            <a:rPr lang="en-US" sz="2400">
              <a:latin typeface="Lucida Bright" panose="02040602050505020304" pitchFamily="18" charset="0"/>
            </a:rPr>
            <a:t>Specifications call for a standard deviation</a:t>
          </a:r>
          <a:r>
            <a:rPr lang="en-US" sz="2400" baseline="0">
              <a:latin typeface="Lucida Bright" panose="02040602050505020304" pitchFamily="18" charset="0"/>
            </a:rPr>
            <a:t> of no more than 4 degrees (of the variance of 16 degrees). </a:t>
          </a:r>
        </a:p>
        <a:p>
          <a:endParaRPr lang="en-US" sz="2400" baseline="0">
            <a:latin typeface="Lucida Bright" panose="02040602050505020304" pitchFamily="18" charset="0"/>
          </a:endParaRPr>
        </a:p>
        <a:p>
          <a:r>
            <a:rPr lang="en-US" sz="2400" baseline="0">
              <a:latin typeface="Lucida Bright" panose="02040602050505020304" pitchFamily="18" charset="0"/>
            </a:rPr>
            <a:t>A sample of 16 freezers are tested and yields the sample variance of s =24</a:t>
          </a:r>
        </a:p>
        <a:p>
          <a:endParaRPr lang="en-US" sz="2400" baseline="0">
            <a:latin typeface="Lucida Bright" panose="02040602050505020304" pitchFamily="18" charset="0"/>
          </a:endParaRPr>
        </a:p>
        <a:p>
          <a:r>
            <a:rPr lang="en-US" sz="2400" b="0" baseline="0">
              <a:solidFill>
                <a:schemeClr val="tx1"/>
              </a:solidFill>
              <a:latin typeface="Lucida Bright" panose="02040602050505020304" pitchFamily="18" charset="0"/>
            </a:rPr>
            <a:t>Test to see whether the standard deviation specification is exceeded.</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Use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Lucida Bright" panose="02040602050505020304" pitchFamily="18" charset="0"/>
              <a:cs typeface="Times New Roman" panose="02020603050405020304" pitchFamily="18" charset="0"/>
            </a:rPr>
            <a:t> = 0.05</a:t>
          </a:r>
          <a:r>
            <a:rPr lang="en-US" sz="2400" b="0" baseline="0">
              <a:solidFill>
                <a:schemeClr val="tx1"/>
              </a:solidFill>
              <a:latin typeface="Lucida Bright" panose="02040602050505020304" pitchFamily="18" charset="0"/>
            </a:rPr>
            <a:t> </a:t>
          </a:r>
        </a:p>
      </xdr:txBody>
    </xdr:sp>
    <xdr:clientData/>
  </xdr:twoCellAnchor>
  <xdr:twoCellAnchor>
    <xdr:from>
      <xdr:col>13</xdr:col>
      <xdr:colOff>111306</xdr:colOff>
      <xdr:row>26</xdr:row>
      <xdr:rowOff>36649</xdr:rowOff>
    </xdr:from>
    <xdr:to>
      <xdr:col>24</xdr:col>
      <xdr:colOff>127000</xdr:colOff>
      <xdr:row>32</xdr:row>
      <xdr:rowOff>231775</xdr:rowOff>
    </xdr:to>
    <xdr:sp macro="" textlink="">
      <xdr:nvSpPr>
        <xdr:cNvPr id="7" name="TextBox 6">
          <a:extLst>
            <a:ext uri="{FF2B5EF4-FFF2-40B4-BE49-F238E27FC236}">
              <a16:creationId xmlns:a16="http://schemas.microsoft.com/office/drawing/2014/main" id="{1496C21C-5423-4FDD-B6E6-4A9216A5F894}"/>
            </a:ext>
          </a:extLst>
        </xdr:cNvPr>
        <xdr:cNvSpPr txBox="1"/>
      </xdr:nvSpPr>
      <xdr:spPr>
        <a:xfrm>
          <a:off x="12274731" y="5494474"/>
          <a:ext cx="7083244" cy="2671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Test Statistics: </a:t>
          </a:r>
        </a:p>
        <a:p>
          <a:r>
            <a:rPr lang="en-US" sz="2800" baseline="0">
              <a:latin typeface="Lucida Bright" panose="02040602050505020304" pitchFamily="18" charset="0"/>
            </a:rPr>
            <a:t>((n-1)* s)/(</a:t>
          </a:r>
          <a:r>
            <a:rPr lang="en-US" sz="2800" baseline="0">
              <a:latin typeface="Times New Roman" panose="02020603050405020304" pitchFamily="18" charset="0"/>
              <a:cs typeface="Times New Roman" panose="02020603050405020304" pitchFamily="18" charset="0"/>
            </a:rPr>
            <a:t>Ϭ^ 2) = ((16-1)*24)/16 =22.5</a:t>
          </a:r>
          <a:endParaRPr lang="en-US" sz="2800" baseline="0">
            <a:latin typeface="Lucida Bright" panose="02040602050505020304" pitchFamily="18" charset="0"/>
          </a:endParaRPr>
        </a:p>
      </xdr:txBody>
    </xdr:sp>
    <xdr:clientData/>
  </xdr:twoCellAnchor>
  <xdr:twoCellAnchor editAs="oneCell">
    <xdr:from>
      <xdr:col>16</xdr:col>
      <xdr:colOff>0</xdr:colOff>
      <xdr:row>37</xdr:row>
      <xdr:rowOff>0</xdr:rowOff>
    </xdr:from>
    <xdr:to>
      <xdr:col>26</xdr:col>
      <xdr:colOff>104492</xdr:colOff>
      <xdr:row>57</xdr:row>
      <xdr:rowOff>87540</xdr:rowOff>
    </xdr:to>
    <xdr:pic>
      <xdr:nvPicPr>
        <xdr:cNvPr id="8" name="Picture 7" descr="Sampling distribution of the F and t statistic - ANOVA">
          <a:extLst>
            <a:ext uri="{FF2B5EF4-FFF2-40B4-BE49-F238E27FC236}">
              <a16:creationId xmlns:a16="http://schemas.microsoft.com/office/drawing/2014/main" id="{9B4CE1B1-F60B-4CE2-AEE9-8D3C4CE7E0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49350" y="9629775"/>
          <a:ext cx="6705317" cy="4107090"/>
        </a:xfrm>
        <a:prstGeom prst="rect">
          <a:avLst/>
        </a:prstGeom>
        <a:solidFill>
          <a:schemeClr val="bg1"/>
        </a:solidFill>
      </xdr:spPr>
    </xdr:pic>
    <xdr:clientData/>
  </xdr:twoCellAnchor>
  <xdr:twoCellAnchor>
    <xdr:from>
      <xdr:col>21</xdr:col>
      <xdr:colOff>127000</xdr:colOff>
      <xdr:row>49</xdr:row>
      <xdr:rowOff>111125</xdr:rowOff>
    </xdr:from>
    <xdr:to>
      <xdr:col>21</xdr:col>
      <xdr:colOff>660400</xdr:colOff>
      <xdr:row>52</xdr:row>
      <xdr:rowOff>104774</xdr:rowOff>
    </xdr:to>
    <xdr:sp macro="" textlink="">
      <xdr:nvSpPr>
        <xdr:cNvPr id="9" name="4-Point Star 12">
          <a:extLst>
            <a:ext uri="{FF2B5EF4-FFF2-40B4-BE49-F238E27FC236}">
              <a16:creationId xmlns:a16="http://schemas.microsoft.com/office/drawing/2014/main" id="{47A5B0E7-E58E-4187-8380-553747CA18D9}"/>
            </a:ext>
          </a:extLst>
        </xdr:cNvPr>
        <xdr:cNvSpPr/>
      </xdr:nvSpPr>
      <xdr:spPr>
        <a:xfrm>
          <a:off x="17214850" y="12236450"/>
          <a:ext cx="533400" cy="5651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25400</xdr:colOff>
      <xdr:row>49</xdr:row>
      <xdr:rowOff>120650</xdr:rowOff>
    </xdr:from>
    <xdr:to>
      <xdr:col>23</xdr:col>
      <xdr:colOff>558800</xdr:colOff>
      <xdr:row>52</xdr:row>
      <xdr:rowOff>114299</xdr:rowOff>
    </xdr:to>
    <xdr:sp macro="" textlink="">
      <xdr:nvSpPr>
        <xdr:cNvPr id="10" name="4-Point Star 13">
          <a:extLst>
            <a:ext uri="{FF2B5EF4-FFF2-40B4-BE49-F238E27FC236}">
              <a16:creationId xmlns:a16="http://schemas.microsoft.com/office/drawing/2014/main" id="{0721C146-E1C8-4F13-9EF3-C222033BD7AC}"/>
            </a:ext>
          </a:extLst>
        </xdr:cNvPr>
        <xdr:cNvSpPr/>
      </xdr:nvSpPr>
      <xdr:spPr>
        <a:xfrm>
          <a:off x="18646775" y="12245975"/>
          <a:ext cx="533400" cy="5651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269875</xdr:colOff>
      <xdr:row>42</xdr:row>
      <xdr:rowOff>158750</xdr:rowOff>
    </xdr:from>
    <xdr:to>
      <xdr:col>23</xdr:col>
      <xdr:colOff>285750</xdr:colOff>
      <xdr:row>57</xdr:row>
      <xdr:rowOff>174625</xdr:rowOff>
    </xdr:to>
    <xdr:cxnSp macro="">
      <xdr:nvCxnSpPr>
        <xdr:cNvPr id="11" name="Straight Connector 10">
          <a:extLst>
            <a:ext uri="{FF2B5EF4-FFF2-40B4-BE49-F238E27FC236}">
              <a16:creationId xmlns:a16="http://schemas.microsoft.com/office/drawing/2014/main" id="{1E266BB1-3F6F-4705-A236-4A3AFC01D2CB}"/>
            </a:ext>
          </a:extLst>
        </xdr:cNvPr>
        <xdr:cNvCxnSpPr/>
      </xdr:nvCxnSpPr>
      <xdr:spPr>
        <a:xfrm>
          <a:off x="18891250" y="10950575"/>
          <a:ext cx="15875" cy="287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422275</xdr:colOff>
      <xdr:row>29</xdr:row>
      <xdr:rowOff>438150</xdr:rowOff>
    </xdr:from>
    <xdr:to>
      <xdr:col>23</xdr:col>
      <xdr:colOff>241300</xdr:colOff>
      <xdr:row>31</xdr:row>
      <xdr:rowOff>225424</xdr:rowOff>
    </xdr:to>
    <xdr:sp macro="" textlink="">
      <xdr:nvSpPr>
        <xdr:cNvPr id="12" name="4-Point Star 17">
          <a:extLst>
            <a:ext uri="{FF2B5EF4-FFF2-40B4-BE49-F238E27FC236}">
              <a16:creationId xmlns:a16="http://schemas.microsoft.com/office/drawing/2014/main" id="{1F4AFB8C-0537-4F61-A2AD-241D245A6D28}"/>
            </a:ext>
          </a:extLst>
        </xdr:cNvPr>
        <xdr:cNvSpPr/>
      </xdr:nvSpPr>
      <xdr:spPr>
        <a:xfrm>
          <a:off x="18329275" y="7334250"/>
          <a:ext cx="533400" cy="415924"/>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38281</xdr:colOff>
      <xdr:row>13</xdr:row>
      <xdr:rowOff>11249</xdr:rowOff>
    </xdr:from>
    <xdr:to>
      <xdr:col>13</xdr:col>
      <xdr:colOff>54156</xdr:colOff>
      <xdr:row>28</xdr:row>
      <xdr:rowOff>138249</xdr:rowOff>
    </xdr:to>
    <xdr:cxnSp macro="">
      <xdr:nvCxnSpPr>
        <xdr:cNvPr id="13" name="Straight Connector 12">
          <a:extLst>
            <a:ext uri="{FF2B5EF4-FFF2-40B4-BE49-F238E27FC236}">
              <a16:creationId xmlns:a16="http://schemas.microsoft.com/office/drawing/2014/main" id="{7DD65889-8902-4DF9-8C05-D6BF3CA4AA25}"/>
            </a:ext>
          </a:extLst>
        </xdr:cNvPr>
        <xdr:cNvCxnSpPr/>
      </xdr:nvCxnSpPr>
      <xdr:spPr>
        <a:xfrm>
          <a:off x="12201706" y="2487749"/>
          <a:ext cx="15875" cy="4203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542925</xdr:colOff>
      <xdr:row>16</xdr:row>
      <xdr:rowOff>114300</xdr:rowOff>
    </xdr:from>
    <xdr:to>
      <xdr:col>23</xdr:col>
      <xdr:colOff>361950</xdr:colOff>
      <xdr:row>19</xdr:row>
      <xdr:rowOff>107949</xdr:rowOff>
    </xdr:to>
    <xdr:sp macro="" textlink="">
      <xdr:nvSpPr>
        <xdr:cNvPr id="14" name="4-Point Star 19">
          <a:extLst>
            <a:ext uri="{FF2B5EF4-FFF2-40B4-BE49-F238E27FC236}">
              <a16:creationId xmlns:a16="http://schemas.microsoft.com/office/drawing/2014/main" id="{45C2AE31-C5BA-4165-A894-B41C99DAFDAA}"/>
            </a:ext>
          </a:extLst>
        </xdr:cNvPr>
        <xdr:cNvSpPr/>
      </xdr:nvSpPr>
      <xdr:spPr>
        <a:xfrm>
          <a:off x="18449925" y="3162300"/>
          <a:ext cx="533400" cy="66039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216081</xdr:colOff>
      <xdr:row>40</xdr:row>
      <xdr:rowOff>14424</xdr:rowOff>
    </xdr:from>
    <xdr:to>
      <xdr:col>12</xdr:col>
      <xdr:colOff>31750</xdr:colOff>
      <xdr:row>46</xdr:row>
      <xdr:rowOff>241300</xdr:rowOff>
    </xdr:to>
    <xdr:sp macro="" textlink="">
      <xdr:nvSpPr>
        <xdr:cNvPr id="15" name="TextBox 14">
          <a:extLst>
            <a:ext uri="{FF2B5EF4-FFF2-40B4-BE49-F238E27FC236}">
              <a16:creationId xmlns:a16="http://schemas.microsoft.com/office/drawing/2014/main" id="{1C29DF90-F624-4FDF-8289-A09FA425D4DD}"/>
            </a:ext>
          </a:extLst>
        </xdr:cNvPr>
        <xdr:cNvSpPr txBox="1"/>
      </xdr:nvSpPr>
      <xdr:spPr>
        <a:xfrm>
          <a:off x="825681" y="10215699"/>
          <a:ext cx="10255069" cy="15318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There is no significant evidence that</a:t>
          </a:r>
        </a:p>
        <a:p>
          <a:r>
            <a:rPr lang="en-US" sz="2800" baseline="0">
              <a:latin typeface="Lucida Bright" panose="02040602050505020304" pitchFamily="18" charset="0"/>
            </a:rPr>
            <a:t>at the </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 = 0.05 level that the standard deviation specification is exceeded.</a:t>
          </a:r>
          <a:endParaRPr lang="en-US" sz="2800" baseline="0">
            <a:latin typeface="Lucida Bright" panose="02040602050505020304" pitchFamily="18" charset="0"/>
          </a:endParaRPr>
        </a:p>
      </xdr:txBody>
    </xdr:sp>
    <xdr:clientData/>
  </xdr:twoCellAnchor>
  <xdr:twoCellAnchor>
    <xdr:from>
      <xdr:col>21</xdr:col>
      <xdr:colOff>460375</xdr:colOff>
      <xdr:row>31</xdr:row>
      <xdr:rowOff>31750</xdr:rowOff>
    </xdr:from>
    <xdr:to>
      <xdr:col>22</xdr:col>
      <xdr:colOff>682625</xdr:colOff>
      <xdr:row>50</xdr:row>
      <xdr:rowOff>142875</xdr:rowOff>
    </xdr:to>
    <xdr:cxnSp macro="">
      <xdr:nvCxnSpPr>
        <xdr:cNvPr id="16" name="Straight Arrow Connector 15">
          <a:extLst>
            <a:ext uri="{FF2B5EF4-FFF2-40B4-BE49-F238E27FC236}">
              <a16:creationId xmlns:a16="http://schemas.microsoft.com/office/drawing/2014/main" id="{58EF8B6E-B4DE-4D4F-A120-F96501E5B0F3}"/>
            </a:ext>
          </a:extLst>
        </xdr:cNvPr>
        <xdr:cNvCxnSpPr/>
      </xdr:nvCxnSpPr>
      <xdr:spPr>
        <a:xfrm flipH="1">
          <a:off x="17548225" y="7556500"/>
          <a:ext cx="1041400" cy="4902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17</xdr:row>
      <xdr:rowOff>111125</xdr:rowOff>
    </xdr:from>
    <xdr:to>
      <xdr:col>23</xdr:col>
      <xdr:colOff>285750</xdr:colOff>
      <xdr:row>51</xdr:row>
      <xdr:rowOff>0</xdr:rowOff>
    </xdr:to>
    <xdr:cxnSp macro="">
      <xdr:nvCxnSpPr>
        <xdr:cNvPr id="17" name="Straight Arrow Connector 16">
          <a:extLst>
            <a:ext uri="{FF2B5EF4-FFF2-40B4-BE49-F238E27FC236}">
              <a16:creationId xmlns:a16="http://schemas.microsoft.com/office/drawing/2014/main" id="{1940E7AB-2F43-4FCA-9C94-75F2BC87B25C}"/>
            </a:ext>
          </a:extLst>
        </xdr:cNvPr>
        <xdr:cNvCxnSpPr/>
      </xdr:nvCxnSpPr>
      <xdr:spPr>
        <a:xfrm>
          <a:off x="18764250" y="3349625"/>
          <a:ext cx="142875" cy="915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44</xdr:row>
      <xdr:rowOff>142875</xdr:rowOff>
    </xdr:from>
    <xdr:to>
      <xdr:col>22</xdr:col>
      <xdr:colOff>612775</xdr:colOff>
      <xdr:row>46</xdr:row>
      <xdr:rowOff>238125</xdr:rowOff>
    </xdr:to>
    <xdr:sp macro="" textlink="">
      <xdr:nvSpPr>
        <xdr:cNvPr id="18" name="TextBox 17">
          <a:extLst>
            <a:ext uri="{FF2B5EF4-FFF2-40B4-BE49-F238E27FC236}">
              <a16:creationId xmlns:a16="http://schemas.microsoft.com/office/drawing/2014/main" id="{F9E49755-3B26-4016-9126-1A1DE302EF57}"/>
            </a:ext>
          </a:extLst>
        </xdr:cNvPr>
        <xdr:cNvSpPr txBox="1"/>
      </xdr:nvSpPr>
      <xdr:spPr>
        <a:xfrm>
          <a:off x="15992475" y="11315700"/>
          <a:ext cx="25273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23</xdr:col>
      <xdr:colOff>444500</xdr:colOff>
      <xdr:row>44</xdr:row>
      <xdr:rowOff>200025</xdr:rowOff>
    </xdr:from>
    <xdr:to>
      <xdr:col>25</xdr:col>
      <xdr:colOff>590550</xdr:colOff>
      <xdr:row>46</xdr:row>
      <xdr:rowOff>295275</xdr:rowOff>
    </xdr:to>
    <xdr:sp macro="" textlink="">
      <xdr:nvSpPr>
        <xdr:cNvPr id="19" name="TextBox 18">
          <a:extLst>
            <a:ext uri="{FF2B5EF4-FFF2-40B4-BE49-F238E27FC236}">
              <a16:creationId xmlns:a16="http://schemas.microsoft.com/office/drawing/2014/main" id="{CC1794BE-E89C-4A5F-9427-0E112D11FA19}"/>
            </a:ext>
          </a:extLst>
        </xdr:cNvPr>
        <xdr:cNvSpPr txBox="1"/>
      </xdr:nvSpPr>
      <xdr:spPr>
        <a:xfrm>
          <a:off x="19065875" y="11363325"/>
          <a:ext cx="13652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14</xdr:col>
      <xdr:colOff>666750</xdr:colOff>
      <xdr:row>2</xdr:row>
      <xdr:rowOff>40822</xdr:rowOff>
    </xdr:from>
    <xdr:to>
      <xdr:col>18</xdr:col>
      <xdr:colOff>111125</xdr:colOff>
      <xdr:row>7</xdr:row>
      <xdr:rowOff>59872</xdr:rowOff>
    </xdr:to>
    <xdr:sp macro="" textlink="">
      <xdr:nvSpPr>
        <xdr:cNvPr id="21" name="Rounded Rectangle 11">
          <a:hlinkClick xmlns:r="http://schemas.openxmlformats.org/officeDocument/2006/relationships" r:id="rId3"/>
          <a:extLst>
            <a:ext uri="{FF2B5EF4-FFF2-40B4-BE49-F238E27FC236}">
              <a16:creationId xmlns:a16="http://schemas.microsoft.com/office/drawing/2014/main" id="{05B8C46B-ECA8-456B-8D8A-B5494D5BB42C}"/>
            </a:ext>
          </a:extLst>
        </xdr:cNvPr>
        <xdr:cNvSpPr/>
      </xdr:nvSpPr>
      <xdr:spPr>
        <a:xfrm>
          <a:off x="13144500" y="421822"/>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A4D0E1A-30C0-4850-B3BA-D4542026C6D4}"/>
            </a:ext>
          </a:extLst>
        </xdr:cNvPr>
        <xdr:cNvSpPr/>
      </xdr:nvSpPr>
      <xdr:spPr>
        <a:xfrm>
          <a:off x="503465" y="68035"/>
          <a:ext cx="1864178"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299357</xdr:colOff>
      <xdr:row>1</xdr:row>
      <xdr:rowOff>163286</xdr:rowOff>
    </xdr:from>
    <xdr:to>
      <xdr:col>7</xdr:col>
      <xdr:colOff>342901</xdr:colOff>
      <xdr:row>6</xdr:row>
      <xdr:rowOff>13608</xdr:rowOff>
    </xdr:to>
    <xdr:sp macro="" textlink="">
      <xdr:nvSpPr>
        <xdr:cNvPr id="3" name="Rounded Rectangle 1">
          <a:extLst>
            <a:ext uri="{FF2B5EF4-FFF2-40B4-BE49-F238E27FC236}">
              <a16:creationId xmlns:a16="http://schemas.microsoft.com/office/drawing/2014/main" id="{C0EA2467-C902-46E6-B3DA-0D671CA8C98B}"/>
            </a:ext>
          </a:extLst>
        </xdr:cNvPr>
        <xdr:cNvSpPr/>
      </xdr:nvSpPr>
      <xdr:spPr>
        <a:xfrm>
          <a:off x="3804557" y="353786"/>
          <a:ext cx="521561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9" name="Straight Connector 8">
          <a:extLst>
            <a:ext uri="{FF2B5EF4-FFF2-40B4-BE49-F238E27FC236}">
              <a16:creationId xmlns:a16="http://schemas.microsoft.com/office/drawing/2014/main" id="{9EF3710C-039E-49F1-A71D-8FDC61940F0A}"/>
            </a:ext>
          </a:extLst>
        </xdr:cNvPr>
        <xdr:cNvCxnSpPr/>
      </xdr:nvCxnSpPr>
      <xdr:spPr>
        <a:xfrm flipH="1">
          <a:off x="11811000" y="2026920"/>
          <a:ext cx="0" cy="11245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38281</xdr:colOff>
      <xdr:row>13</xdr:row>
      <xdr:rowOff>11249</xdr:rowOff>
    </xdr:from>
    <xdr:to>
      <xdr:col>29</xdr:col>
      <xdr:colOff>126365</xdr:colOff>
      <xdr:row>20</xdr:row>
      <xdr:rowOff>95250</xdr:rowOff>
    </xdr:to>
    <xdr:sp macro="" textlink="">
      <xdr:nvSpPr>
        <xdr:cNvPr id="10" name="TextBox 9">
          <a:extLst>
            <a:ext uri="{FF2B5EF4-FFF2-40B4-BE49-F238E27FC236}">
              <a16:creationId xmlns:a16="http://schemas.microsoft.com/office/drawing/2014/main" id="{2E305C8A-F9FB-41FA-8423-2E174C4F7BDB}"/>
            </a:ext>
          </a:extLst>
        </xdr:cNvPr>
        <xdr:cNvSpPr txBox="1"/>
      </xdr:nvSpPr>
      <xdr:spPr>
        <a:xfrm>
          <a:off x="12201706" y="2487749"/>
          <a:ext cx="10203634" cy="1417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Critical Value: Formulas to More Functions to Statistical to CHISQ.INV(1-</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,df)</a:t>
          </a:r>
          <a:endParaRPr lang="en-US" sz="2800" baseline="0">
            <a:latin typeface="Lucida Bright" panose="02040602050505020304" pitchFamily="18" charset="0"/>
          </a:endParaRPr>
        </a:p>
      </xdr:txBody>
    </xdr:sp>
    <xdr:clientData/>
  </xdr:twoCellAnchor>
  <xdr:twoCellAnchor>
    <xdr:from>
      <xdr:col>1</xdr:col>
      <xdr:colOff>127000</xdr:colOff>
      <xdr:row>11</xdr:row>
      <xdr:rowOff>158750</xdr:rowOff>
    </xdr:from>
    <xdr:to>
      <xdr:col>12</xdr:col>
      <xdr:colOff>56334</xdr:colOff>
      <xdr:row>34</xdr:row>
      <xdr:rowOff>15875</xdr:rowOff>
    </xdr:to>
    <xdr:sp macro="" textlink="">
      <xdr:nvSpPr>
        <xdr:cNvPr id="11" name="TextBox 10">
          <a:extLst>
            <a:ext uri="{FF2B5EF4-FFF2-40B4-BE49-F238E27FC236}">
              <a16:creationId xmlns:a16="http://schemas.microsoft.com/office/drawing/2014/main" id="{102A15A2-08C5-4CAD-890D-C81E32A877B9}"/>
            </a:ext>
          </a:extLst>
        </xdr:cNvPr>
        <xdr:cNvSpPr txBox="1"/>
      </xdr:nvSpPr>
      <xdr:spPr>
        <a:xfrm>
          <a:off x="736600" y="2254250"/>
          <a:ext cx="10368734" cy="52673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A commercial freezer must hold the selected temperature with little variation.</a:t>
          </a:r>
          <a:r>
            <a:rPr lang="en-US" sz="2400" b="0" i="0" u="none" strike="noStrike">
              <a:solidFill>
                <a:schemeClr val="dk1"/>
              </a:solidFill>
              <a:effectLst/>
              <a:latin typeface="Lucida Bright" panose="02040602050505020304" pitchFamily="18" charset="0"/>
              <a:ea typeface="+mn-ea"/>
              <a:cs typeface="+mn-cs"/>
            </a:rPr>
            <a:t> </a:t>
          </a:r>
        </a:p>
        <a:p>
          <a:endParaRPr lang="en-US" sz="2400" b="0" i="0" u="none" strike="noStrike">
            <a:solidFill>
              <a:schemeClr val="dk1"/>
            </a:solidFill>
            <a:effectLst/>
            <a:latin typeface="Lucida Bright" panose="02040602050505020304" pitchFamily="18" charset="0"/>
            <a:ea typeface="+mn-ea"/>
            <a:cs typeface="+mn-cs"/>
          </a:endParaRPr>
        </a:p>
        <a:p>
          <a:r>
            <a:rPr lang="en-US" sz="2400">
              <a:latin typeface="Lucida Bright" panose="02040602050505020304" pitchFamily="18" charset="0"/>
            </a:rPr>
            <a:t>Specifications call for a standard deviation</a:t>
          </a:r>
          <a:r>
            <a:rPr lang="en-US" sz="2400" baseline="0">
              <a:latin typeface="Lucida Bright" panose="02040602050505020304" pitchFamily="18" charset="0"/>
            </a:rPr>
            <a:t> of no more than 4 degrees (of the variance of 16 degrees). </a:t>
          </a:r>
        </a:p>
        <a:p>
          <a:endParaRPr lang="en-US" sz="2400" baseline="0">
            <a:latin typeface="Lucida Bright" panose="02040602050505020304" pitchFamily="18" charset="0"/>
          </a:endParaRPr>
        </a:p>
        <a:p>
          <a:r>
            <a:rPr lang="en-US" sz="2400" baseline="0">
              <a:latin typeface="Lucida Bright" panose="02040602050505020304" pitchFamily="18" charset="0"/>
            </a:rPr>
            <a:t>A sample of 16 freezers are tested and yields the sample variance of s =24</a:t>
          </a:r>
        </a:p>
        <a:p>
          <a:endParaRPr lang="en-US" sz="2400" baseline="0">
            <a:latin typeface="Lucida Bright" panose="02040602050505020304" pitchFamily="18" charset="0"/>
          </a:endParaRPr>
        </a:p>
        <a:p>
          <a:r>
            <a:rPr lang="en-US" sz="2400" b="0" baseline="0">
              <a:solidFill>
                <a:schemeClr val="tx1"/>
              </a:solidFill>
              <a:latin typeface="Lucida Bright" panose="02040602050505020304" pitchFamily="18" charset="0"/>
            </a:rPr>
            <a:t>Test to see whether the standard deviation specification is exceeded.</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Use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Lucida Bright" panose="02040602050505020304" pitchFamily="18" charset="0"/>
              <a:cs typeface="Times New Roman" panose="02020603050405020304" pitchFamily="18" charset="0"/>
            </a:rPr>
            <a:t> = 0.05</a:t>
          </a:r>
          <a:r>
            <a:rPr lang="en-US" sz="2400" b="0" baseline="0">
              <a:solidFill>
                <a:schemeClr val="tx1"/>
              </a:solidFill>
              <a:latin typeface="Lucida Bright" panose="02040602050505020304" pitchFamily="18" charset="0"/>
            </a:rPr>
            <a:t> </a:t>
          </a:r>
        </a:p>
      </xdr:txBody>
    </xdr:sp>
    <xdr:clientData/>
  </xdr:twoCellAnchor>
  <xdr:twoCellAnchor>
    <xdr:from>
      <xdr:col>13</xdr:col>
      <xdr:colOff>111306</xdr:colOff>
      <xdr:row>26</xdr:row>
      <xdr:rowOff>36649</xdr:rowOff>
    </xdr:from>
    <xdr:to>
      <xdr:col>24</xdr:col>
      <xdr:colOff>127000</xdr:colOff>
      <xdr:row>32</xdr:row>
      <xdr:rowOff>231775</xdr:rowOff>
    </xdr:to>
    <xdr:sp macro="" textlink="">
      <xdr:nvSpPr>
        <xdr:cNvPr id="13" name="TextBox 12">
          <a:extLst>
            <a:ext uri="{FF2B5EF4-FFF2-40B4-BE49-F238E27FC236}">
              <a16:creationId xmlns:a16="http://schemas.microsoft.com/office/drawing/2014/main" id="{79E7AC64-58A2-4287-9221-C686F13A5BCA}"/>
            </a:ext>
          </a:extLst>
        </xdr:cNvPr>
        <xdr:cNvSpPr txBox="1"/>
      </xdr:nvSpPr>
      <xdr:spPr>
        <a:xfrm>
          <a:off x="12274731" y="5332549"/>
          <a:ext cx="7083244" cy="18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Find the Test Statistics: </a:t>
          </a:r>
        </a:p>
        <a:p>
          <a:r>
            <a:rPr lang="en-US" sz="2800" baseline="0">
              <a:latin typeface="Lucida Bright" panose="02040602050505020304" pitchFamily="18" charset="0"/>
            </a:rPr>
            <a:t>((n-1)* s)/(</a:t>
          </a:r>
          <a:r>
            <a:rPr lang="en-US" sz="2800" baseline="0">
              <a:latin typeface="Times New Roman" panose="02020603050405020304" pitchFamily="18" charset="0"/>
              <a:cs typeface="Times New Roman" panose="02020603050405020304" pitchFamily="18" charset="0"/>
            </a:rPr>
            <a:t>Ϭ^ 2) = ((16-1)*24)/16 =22.5</a:t>
          </a:r>
          <a:endParaRPr lang="en-US" sz="2800" baseline="0">
            <a:latin typeface="Lucida Bright" panose="02040602050505020304" pitchFamily="18" charset="0"/>
          </a:endParaRPr>
        </a:p>
      </xdr:txBody>
    </xdr:sp>
    <xdr:clientData/>
  </xdr:twoCellAnchor>
  <xdr:twoCellAnchor editAs="oneCell">
    <xdr:from>
      <xdr:col>16</xdr:col>
      <xdr:colOff>0</xdr:colOff>
      <xdr:row>37</xdr:row>
      <xdr:rowOff>0</xdr:rowOff>
    </xdr:from>
    <xdr:to>
      <xdr:col>26</xdr:col>
      <xdr:colOff>104492</xdr:colOff>
      <xdr:row>57</xdr:row>
      <xdr:rowOff>87540</xdr:rowOff>
    </xdr:to>
    <xdr:pic>
      <xdr:nvPicPr>
        <xdr:cNvPr id="14" name="Picture 13" descr="Sampling distribution of the F and t statistic - ANOVA">
          <a:extLst>
            <a:ext uri="{FF2B5EF4-FFF2-40B4-BE49-F238E27FC236}">
              <a16:creationId xmlns:a16="http://schemas.microsoft.com/office/drawing/2014/main" id="{4FE8C0B6-AB70-4ED6-887D-3826FB3641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49350" y="8372475"/>
          <a:ext cx="6727088" cy="4096205"/>
        </a:xfrm>
        <a:prstGeom prst="rect">
          <a:avLst/>
        </a:prstGeom>
        <a:solidFill>
          <a:schemeClr val="bg1"/>
        </a:solidFill>
      </xdr:spPr>
    </xdr:pic>
    <xdr:clientData/>
  </xdr:twoCellAnchor>
  <xdr:twoCellAnchor>
    <xdr:from>
      <xdr:col>21</xdr:col>
      <xdr:colOff>127000</xdr:colOff>
      <xdr:row>49</xdr:row>
      <xdr:rowOff>111125</xdr:rowOff>
    </xdr:from>
    <xdr:to>
      <xdr:col>21</xdr:col>
      <xdr:colOff>660400</xdr:colOff>
      <xdr:row>52</xdr:row>
      <xdr:rowOff>104774</xdr:rowOff>
    </xdr:to>
    <xdr:sp macro="" textlink="">
      <xdr:nvSpPr>
        <xdr:cNvPr id="15" name="4-Point Star 12">
          <a:extLst>
            <a:ext uri="{FF2B5EF4-FFF2-40B4-BE49-F238E27FC236}">
              <a16:creationId xmlns:a16="http://schemas.microsoft.com/office/drawing/2014/main" id="{9D5F1094-0D7C-4C08-90AA-2D7F1B425877}"/>
            </a:ext>
          </a:extLst>
        </xdr:cNvPr>
        <xdr:cNvSpPr/>
      </xdr:nvSpPr>
      <xdr:spPr>
        <a:xfrm>
          <a:off x="17214850" y="11607800"/>
          <a:ext cx="533400" cy="5651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25400</xdr:colOff>
      <xdr:row>49</xdr:row>
      <xdr:rowOff>120650</xdr:rowOff>
    </xdr:from>
    <xdr:to>
      <xdr:col>23</xdr:col>
      <xdr:colOff>558800</xdr:colOff>
      <xdr:row>52</xdr:row>
      <xdr:rowOff>114299</xdr:rowOff>
    </xdr:to>
    <xdr:sp macro="" textlink="">
      <xdr:nvSpPr>
        <xdr:cNvPr id="16" name="4-Point Star 13">
          <a:extLst>
            <a:ext uri="{FF2B5EF4-FFF2-40B4-BE49-F238E27FC236}">
              <a16:creationId xmlns:a16="http://schemas.microsoft.com/office/drawing/2014/main" id="{886C9BA2-9882-4F15-A620-61D343E04F12}"/>
            </a:ext>
          </a:extLst>
        </xdr:cNvPr>
        <xdr:cNvSpPr/>
      </xdr:nvSpPr>
      <xdr:spPr>
        <a:xfrm>
          <a:off x="18646775" y="11617325"/>
          <a:ext cx="533400" cy="5651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269875</xdr:colOff>
      <xdr:row>42</xdr:row>
      <xdr:rowOff>158750</xdr:rowOff>
    </xdr:from>
    <xdr:to>
      <xdr:col>23</xdr:col>
      <xdr:colOff>285750</xdr:colOff>
      <xdr:row>57</xdr:row>
      <xdr:rowOff>174625</xdr:rowOff>
    </xdr:to>
    <xdr:cxnSp macro="">
      <xdr:nvCxnSpPr>
        <xdr:cNvPr id="17" name="Straight Connector 16">
          <a:extLst>
            <a:ext uri="{FF2B5EF4-FFF2-40B4-BE49-F238E27FC236}">
              <a16:creationId xmlns:a16="http://schemas.microsoft.com/office/drawing/2014/main" id="{27D9630E-1A67-4985-A102-C3D503796F5E}"/>
            </a:ext>
          </a:extLst>
        </xdr:cNvPr>
        <xdr:cNvCxnSpPr/>
      </xdr:nvCxnSpPr>
      <xdr:spPr>
        <a:xfrm>
          <a:off x="18891250" y="9845675"/>
          <a:ext cx="15875" cy="334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422275</xdr:colOff>
      <xdr:row>29</xdr:row>
      <xdr:rowOff>438150</xdr:rowOff>
    </xdr:from>
    <xdr:to>
      <xdr:col>23</xdr:col>
      <xdr:colOff>241300</xdr:colOff>
      <xdr:row>31</xdr:row>
      <xdr:rowOff>225424</xdr:rowOff>
    </xdr:to>
    <xdr:sp macro="" textlink="">
      <xdr:nvSpPr>
        <xdr:cNvPr id="18" name="4-Point Star 17">
          <a:extLst>
            <a:ext uri="{FF2B5EF4-FFF2-40B4-BE49-F238E27FC236}">
              <a16:creationId xmlns:a16="http://schemas.microsoft.com/office/drawing/2014/main" id="{372FFE80-5511-48D1-BCC8-41977EDCDF5B}"/>
            </a:ext>
          </a:extLst>
        </xdr:cNvPr>
        <xdr:cNvSpPr/>
      </xdr:nvSpPr>
      <xdr:spPr>
        <a:xfrm>
          <a:off x="18329275" y="6305550"/>
          <a:ext cx="533400" cy="55879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38281</xdr:colOff>
      <xdr:row>13</xdr:row>
      <xdr:rowOff>11249</xdr:rowOff>
    </xdr:from>
    <xdr:to>
      <xdr:col>13</xdr:col>
      <xdr:colOff>54156</xdr:colOff>
      <xdr:row>28</xdr:row>
      <xdr:rowOff>138249</xdr:rowOff>
    </xdr:to>
    <xdr:cxnSp macro="">
      <xdr:nvCxnSpPr>
        <xdr:cNvPr id="19" name="Straight Connector 18">
          <a:extLst>
            <a:ext uri="{FF2B5EF4-FFF2-40B4-BE49-F238E27FC236}">
              <a16:creationId xmlns:a16="http://schemas.microsoft.com/office/drawing/2014/main" id="{B0F0A317-DC1F-4133-87F9-FEA8540A0121}"/>
            </a:ext>
          </a:extLst>
        </xdr:cNvPr>
        <xdr:cNvCxnSpPr/>
      </xdr:nvCxnSpPr>
      <xdr:spPr>
        <a:xfrm>
          <a:off x="12201706" y="2487749"/>
          <a:ext cx="15875" cy="332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542925</xdr:colOff>
      <xdr:row>16</xdr:row>
      <xdr:rowOff>114300</xdr:rowOff>
    </xdr:from>
    <xdr:to>
      <xdr:col>23</xdr:col>
      <xdr:colOff>361950</xdr:colOff>
      <xdr:row>19</xdr:row>
      <xdr:rowOff>107949</xdr:rowOff>
    </xdr:to>
    <xdr:sp macro="" textlink="">
      <xdr:nvSpPr>
        <xdr:cNvPr id="20" name="4-Point Star 19">
          <a:extLst>
            <a:ext uri="{FF2B5EF4-FFF2-40B4-BE49-F238E27FC236}">
              <a16:creationId xmlns:a16="http://schemas.microsoft.com/office/drawing/2014/main" id="{B7B17777-DF9C-48FE-90DB-401F00890FC2}"/>
            </a:ext>
          </a:extLst>
        </xdr:cNvPr>
        <xdr:cNvSpPr/>
      </xdr:nvSpPr>
      <xdr:spPr>
        <a:xfrm>
          <a:off x="18449925" y="3162300"/>
          <a:ext cx="533400" cy="5651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216081</xdr:colOff>
      <xdr:row>40</xdr:row>
      <xdr:rowOff>14424</xdr:rowOff>
    </xdr:from>
    <xdr:to>
      <xdr:col>12</xdr:col>
      <xdr:colOff>31750</xdr:colOff>
      <xdr:row>46</xdr:row>
      <xdr:rowOff>241300</xdr:rowOff>
    </xdr:to>
    <xdr:sp macro="" textlink="">
      <xdr:nvSpPr>
        <xdr:cNvPr id="21" name="TextBox 20">
          <a:extLst>
            <a:ext uri="{FF2B5EF4-FFF2-40B4-BE49-F238E27FC236}">
              <a16:creationId xmlns:a16="http://schemas.microsoft.com/office/drawing/2014/main" id="{A05FE622-E3FC-4BA6-9E52-958D715866F2}"/>
            </a:ext>
          </a:extLst>
        </xdr:cNvPr>
        <xdr:cNvSpPr txBox="1"/>
      </xdr:nvSpPr>
      <xdr:spPr>
        <a:xfrm>
          <a:off x="825681" y="9129849"/>
          <a:ext cx="10255069" cy="18270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aseline="0">
              <a:latin typeface="Lucida Bright" panose="02040602050505020304" pitchFamily="18" charset="0"/>
            </a:rPr>
            <a:t>There is no significant evidence that</a:t>
          </a:r>
        </a:p>
        <a:p>
          <a:r>
            <a:rPr lang="en-US" sz="2800" baseline="0">
              <a:latin typeface="Lucida Bright" panose="02040602050505020304" pitchFamily="18" charset="0"/>
            </a:rPr>
            <a:t>at the </a:t>
          </a:r>
          <a:r>
            <a:rPr lang="el-GR" sz="2800" baseline="0">
              <a:latin typeface="Times New Roman" panose="02020603050405020304" pitchFamily="18" charset="0"/>
              <a:cs typeface="Times New Roman" panose="02020603050405020304" pitchFamily="18" charset="0"/>
            </a:rPr>
            <a:t>α</a:t>
          </a:r>
          <a:r>
            <a:rPr lang="en-US" sz="2800" baseline="0">
              <a:latin typeface="Lucida Bright" panose="02040602050505020304" pitchFamily="18" charset="0"/>
              <a:cs typeface="Times New Roman" panose="02020603050405020304" pitchFamily="18" charset="0"/>
            </a:rPr>
            <a:t> = 0.05 level that the standard deviation specification is exceeded.</a:t>
          </a:r>
          <a:endParaRPr lang="en-US" sz="2800" baseline="0">
            <a:latin typeface="Lucida Bright" panose="02040602050505020304" pitchFamily="18" charset="0"/>
          </a:endParaRPr>
        </a:p>
      </xdr:txBody>
    </xdr:sp>
    <xdr:clientData/>
  </xdr:twoCellAnchor>
  <xdr:twoCellAnchor>
    <xdr:from>
      <xdr:col>21</xdr:col>
      <xdr:colOff>460375</xdr:colOff>
      <xdr:row>31</xdr:row>
      <xdr:rowOff>31750</xdr:rowOff>
    </xdr:from>
    <xdr:to>
      <xdr:col>22</xdr:col>
      <xdr:colOff>682625</xdr:colOff>
      <xdr:row>50</xdr:row>
      <xdr:rowOff>142875</xdr:rowOff>
    </xdr:to>
    <xdr:cxnSp macro="">
      <xdr:nvCxnSpPr>
        <xdr:cNvPr id="22" name="Straight Arrow Connector 21">
          <a:extLst>
            <a:ext uri="{FF2B5EF4-FFF2-40B4-BE49-F238E27FC236}">
              <a16:creationId xmlns:a16="http://schemas.microsoft.com/office/drawing/2014/main" id="{2142EE0B-D115-4A99-AB1A-C2CA323BCB6C}"/>
            </a:ext>
          </a:extLst>
        </xdr:cNvPr>
        <xdr:cNvCxnSpPr/>
      </xdr:nvCxnSpPr>
      <xdr:spPr>
        <a:xfrm flipH="1">
          <a:off x="17548225" y="6670675"/>
          <a:ext cx="1041400" cy="5159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17</xdr:row>
      <xdr:rowOff>111125</xdr:rowOff>
    </xdr:from>
    <xdr:to>
      <xdr:col>23</xdr:col>
      <xdr:colOff>285750</xdr:colOff>
      <xdr:row>51</xdr:row>
      <xdr:rowOff>0</xdr:rowOff>
    </xdr:to>
    <xdr:cxnSp macro="">
      <xdr:nvCxnSpPr>
        <xdr:cNvPr id="23" name="Straight Arrow Connector 22">
          <a:extLst>
            <a:ext uri="{FF2B5EF4-FFF2-40B4-BE49-F238E27FC236}">
              <a16:creationId xmlns:a16="http://schemas.microsoft.com/office/drawing/2014/main" id="{33FA7DCD-7B2D-4604-B2DE-FA9ACBFB17AC}"/>
            </a:ext>
          </a:extLst>
        </xdr:cNvPr>
        <xdr:cNvCxnSpPr/>
      </xdr:nvCxnSpPr>
      <xdr:spPr>
        <a:xfrm>
          <a:off x="18764250" y="3349625"/>
          <a:ext cx="142875" cy="8528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44</xdr:row>
      <xdr:rowOff>142875</xdr:rowOff>
    </xdr:from>
    <xdr:to>
      <xdr:col>22</xdr:col>
      <xdr:colOff>612775</xdr:colOff>
      <xdr:row>46</xdr:row>
      <xdr:rowOff>238125</xdr:rowOff>
    </xdr:to>
    <xdr:sp macro="" textlink="">
      <xdr:nvSpPr>
        <xdr:cNvPr id="24" name="TextBox 23">
          <a:extLst>
            <a:ext uri="{FF2B5EF4-FFF2-40B4-BE49-F238E27FC236}">
              <a16:creationId xmlns:a16="http://schemas.microsoft.com/office/drawing/2014/main" id="{F2192205-167E-44E7-9215-2C459CB380E1}"/>
            </a:ext>
          </a:extLst>
        </xdr:cNvPr>
        <xdr:cNvSpPr txBox="1"/>
      </xdr:nvSpPr>
      <xdr:spPr>
        <a:xfrm>
          <a:off x="15992475" y="10401300"/>
          <a:ext cx="25273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23</xdr:col>
      <xdr:colOff>444500</xdr:colOff>
      <xdr:row>44</xdr:row>
      <xdr:rowOff>200025</xdr:rowOff>
    </xdr:from>
    <xdr:to>
      <xdr:col>25</xdr:col>
      <xdr:colOff>590550</xdr:colOff>
      <xdr:row>46</xdr:row>
      <xdr:rowOff>295275</xdr:rowOff>
    </xdr:to>
    <xdr:sp macro="" textlink="">
      <xdr:nvSpPr>
        <xdr:cNvPr id="25" name="TextBox 24">
          <a:extLst>
            <a:ext uri="{FF2B5EF4-FFF2-40B4-BE49-F238E27FC236}">
              <a16:creationId xmlns:a16="http://schemas.microsoft.com/office/drawing/2014/main" id="{D41DF4F9-AE74-47E3-8AA6-DB7F1F299E12}"/>
            </a:ext>
          </a:extLst>
        </xdr:cNvPr>
        <xdr:cNvSpPr txBox="1"/>
      </xdr:nvSpPr>
      <xdr:spPr>
        <a:xfrm>
          <a:off x="19065875" y="10458450"/>
          <a:ext cx="13652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13</xdr:col>
      <xdr:colOff>136071</xdr:colOff>
      <xdr:row>2</xdr:row>
      <xdr:rowOff>163286</xdr:rowOff>
    </xdr:from>
    <xdr:to>
      <xdr:col>19</xdr:col>
      <xdr:colOff>503464</xdr:colOff>
      <xdr:row>7</xdr:row>
      <xdr:rowOff>182336</xdr:rowOff>
    </xdr:to>
    <xdr:sp macro="" textlink="">
      <xdr:nvSpPr>
        <xdr:cNvPr id="6" name="Rounded Rectangle 11">
          <a:hlinkClick xmlns:r="http://schemas.openxmlformats.org/officeDocument/2006/relationships" r:id="rId3"/>
          <a:extLst>
            <a:ext uri="{FF2B5EF4-FFF2-40B4-BE49-F238E27FC236}">
              <a16:creationId xmlns:a16="http://schemas.microsoft.com/office/drawing/2014/main" id="{F5465F7A-A0E1-4D67-9012-4DD5363C7D64}"/>
            </a:ext>
          </a:extLst>
        </xdr:cNvPr>
        <xdr:cNvSpPr/>
      </xdr:nvSpPr>
      <xdr:spPr>
        <a:xfrm>
          <a:off x="12314464" y="544286"/>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3</xdr:col>
      <xdr:colOff>299357</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FFD49AD-2F36-4C4A-A8F6-068452BA14E0}"/>
            </a:ext>
          </a:extLst>
        </xdr:cNvPr>
        <xdr:cNvSpPr/>
      </xdr:nvSpPr>
      <xdr:spPr>
        <a:xfrm>
          <a:off x="503465" y="326571"/>
          <a:ext cx="1624692"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4</xdr:col>
      <xdr:colOff>585106</xdr:colOff>
      <xdr:row>1</xdr:row>
      <xdr:rowOff>149679</xdr:rowOff>
    </xdr:from>
    <xdr:to>
      <xdr:col>13</xdr:col>
      <xdr:colOff>312964</xdr:colOff>
      <xdr:row>6</xdr:row>
      <xdr:rowOff>1</xdr:rowOff>
    </xdr:to>
    <xdr:sp macro="" textlink="">
      <xdr:nvSpPr>
        <xdr:cNvPr id="3" name="Rounded Rectangle 1">
          <a:extLst>
            <a:ext uri="{FF2B5EF4-FFF2-40B4-BE49-F238E27FC236}">
              <a16:creationId xmlns:a16="http://schemas.microsoft.com/office/drawing/2014/main" id="{EE283895-4026-40FA-A71E-643D8CF28166}"/>
            </a:ext>
          </a:extLst>
        </xdr:cNvPr>
        <xdr:cNvSpPr/>
      </xdr:nvSpPr>
      <xdr:spPr>
        <a:xfrm>
          <a:off x="3023506" y="340179"/>
          <a:ext cx="581433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8</xdr:row>
      <xdr:rowOff>163284</xdr:rowOff>
    </xdr:from>
    <xdr:to>
      <xdr:col>11</xdr:col>
      <xdr:colOff>620486</xdr:colOff>
      <xdr:row>21</xdr:row>
      <xdr:rowOff>65313</xdr:rowOff>
    </xdr:to>
    <xdr:sp macro="" textlink="">
      <xdr:nvSpPr>
        <xdr:cNvPr id="5" name="TextBox 4">
          <a:extLst>
            <a:ext uri="{FF2B5EF4-FFF2-40B4-BE49-F238E27FC236}">
              <a16:creationId xmlns:a16="http://schemas.microsoft.com/office/drawing/2014/main" id="{838CC292-A594-437C-913D-09760F2BFFCD}"/>
            </a:ext>
          </a:extLst>
        </xdr:cNvPr>
        <xdr:cNvSpPr txBox="1"/>
      </xdr:nvSpPr>
      <xdr:spPr>
        <a:xfrm>
          <a:off x="511628" y="1687284"/>
          <a:ext cx="6881133"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12</xdr:col>
      <xdr:colOff>195943</xdr:colOff>
      <xdr:row>7</xdr:row>
      <xdr:rowOff>119743</xdr:rowOff>
    </xdr:from>
    <xdr:to>
      <xdr:col>12</xdr:col>
      <xdr:colOff>195943</xdr:colOff>
      <xdr:row>40</xdr:row>
      <xdr:rowOff>21771</xdr:rowOff>
    </xdr:to>
    <xdr:cxnSp macro="">
      <xdr:nvCxnSpPr>
        <xdr:cNvPr id="6" name="Straight Connector 5">
          <a:extLst>
            <a:ext uri="{FF2B5EF4-FFF2-40B4-BE49-F238E27FC236}">
              <a16:creationId xmlns:a16="http://schemas.microsoft.com/office/drawing/2014/main" id="{5579C899-CA13-42C7-8EFB-40104EE09BFB}"/>
            </a:ext>
          </a:extLst>
        </xdr:cNvPr>
        <xdr:cNvCxnSpPr/>
      </xdr:nvCxnSpPr>
      <xdr:spPr>
        <a:xfrm flipH="1">
          <a:off x="7882618" y="1453243"/>
          <a:ext cx="0" cy="107510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337457</xdr:colOff>
      <xdr:row>37</xdr:row>
      <xdr:rowOff>261256</xdr:rowOff>
    </xdr:from>
    <xdr:to>
      <xdr:col>19</xdr:col>
      <xdr:colOff>544286</xdr:colOff>
      <xdr:row>46</xdr:row>
      <xdr:rowOff>65315</xdr:rowOff>
    </xdr:to>
    <xdr:sp macro="" textlink="">
      <xdr:nvSpPr>
        <xdr:cNvPr id="7" name="TextBox 6">
          <a:extLst>
            <a:ext uri="{FF2B5EF4-FFF2-40B4-BE49-F238E27FC236}">
              <a16:creationId xmlns:a16="http://schemas.microsoft.com/office/drawing/2014/main" id="{B85A6707-4CE2-4B7E-BDFE-C9430B7F167D}"/>
            </a:ext>
          </a:extLst>
        </xdr:cNvPr>
        <xdr:cNvSpPr txBox="1"/>
      </xdr:nvSpPr>
      <xdr:spPr>
        <a:xfrm>
          <a:off x="8862332" y="11700781"/>
          <a:ext cx="8103054" cy="18995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baseline="0">
              <a:latin typeface="Lucida Bright" panose="02040602050505020304" pitchFamily="18" charset="0"/>
            </a:rPr>
            <a:t>Which investment is preferred?</a:t>
          </a:r>
        </a:p>
        <a:p>
          <a:endParaRPr lang="en-US" sz="2000" baseline="0">
            <a:latin typeface="Lucida Bright" panose="02040602050505020304" pitchFamily="18" charset="0"/>
          </a:endParaRPr>
        </a:p>
        <a:p>
          <a:r>
            <a:rPr lang="en-US" sz="2000" baseline="0">
              <a:latin typeface="Lucida Bright" panose="02040602050505020304" pitchFamily="18" charset="0"/>
            </a:rPr>
            <a:t>Since in both cases the IRR is greated than the cost of capital, both investments can be accepted.</a:t>
          </a:r>
        </a:p>
        <a:p>
          <a:endParaRPr lang="en-US" sz="2000" baseline="0">
            <a:latin typeface="Lucida Bright" panose="02040602050505020304" pitchFamily="18" charset="0"/>
          </a:endParaRPr>
        </a:p>
        <a:p>
          <a:r>
            <a:rPr lang="en-US" sz="2000" baseline="0">
              <a:latin typeface="Lucida Bright" panose="02040602050505020304" pitchFamily="18" charset="0"/>
            </a:rPr>
            <a:t>The investment X is preferred because the IRR is higher.</a:t>
          </a:r>
          <a:endParaRPr lang="en-US" sz="2000">
            <a:latin typeface="Lucida Bright" panose="02040602050505020304" pitchFamily="18" charset="0"/>
          </a:endParaRPr>
        </a:p>
      </xdr:txBody>
    </xdr:sp>
    <xdr:clientData/>
  </xdr:twoCellAnchor>
  <xdr:twoCellAnchor>
    <xdr:from>
      <xdr:col>20</xdr:col>
      <xdr:colOff>108857</xdr:colOff>
      <xdr:row>11</xdr:row>
      <xdr:rowOff>2177</xdr:rowOff>
    </xdr:from>
    <xdr:to>
      <xdr:col>30</xdr:col>
      <xdr:colOff>167640</xdr:colOff>
      <xdr:row>13</xdr:row>
      <xdr:rowOff>487681</xdr:rowOff>
    </xdr:to>
    <xdr:sp macro="" textlink="">
      <xdr:nvSpPr>
        <xdr:cNvPr id="8" name="TextBox 7">
          <a:extLst>
            <a:ext uri="{FF2B5EF4-FFF2-40B4-BE49-F238E27FC236}">
              <a16:creationId xmlns:a16="http://schemas.microsoft.com/office/drawing/2014/main" id="{4347BF53-0671-4457-85FD-74E4873FC560}"/>
            </a:ext>
          </a:extLst>
        </xdr:cNvPr>
        <xdr:cNvSpPr txBox="1"/>
      </xdr:nvSpPr>
      <xdr:spPr>
        <a:xfrm>
          <a:off x="17139557" y="2097677"/>
          <a:ext cx="6154783" cy="1018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a:latin typeface="Lucida Bright" panose="02040602050505020304" pitchFamily="18" charset="0"/>
            </a:rPr>
            <a:t>Path:</a:t>
          </a:r>
          <a:r>
            <a:rPr lang="en-US" sz="2800" baseline="0">
              <a:latin typeface="Lucida Bright" panose="02040602050505020304" pitchFamily="18" charset="0"/>
            </a:rPr>
            <a:t> Formulas to Financial to IRR</a:t>
          </a:r>
          <a:endParaRPr lang="en-US" sz="2800">
            <a:latin typeface="Lucida Bright" panose="02040602050505020304" pitchFamily="18" charset="0"/>
          </a:endParaRPr>
        </a:p>
      </xdr:txBody>
    </xdr:sp>
    <xdr:clientData/>
  </xdr:twoCellAnchor>
  <xdr:twoCellAnchor>
    <xdr:from>
      <xdr:col>17</xdr:col>
      <xdr:colOff>0</xdr:colOff>
      <xdr:row>2</xdr:row>
      <xdr:rowOff>0</xdr:rowOff>
    </xdr:from>
    <xdr:to>
      <xdr:col>18</xdr:col>
      <xdr:colOff>1784804</xdr:colOff>
      <xdr:row>7</xdr:row>
      <xdr:rowOff>19050</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F77863FA-0E2A-43D1-A3FF-3C47B59B5F63}"/>
            </a:ext>
          </a:extLst>
        </xdr:cNvPr>
        <xdr:cNvSpPr/>
      </xdr:nvSpPr>
      <xdr:spPr>
        <a:xfrm>
          <a:off x="14233071"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3</xdr:col>
      <xdr:colOff>299357</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03AF70F-BE7F-4860-B703-E23AC56EC630}"/>
            </a:ext>
          </a:extLst>
        </xdr:cNvPr>
        <xdr:cNvSpPr/>
      </xdr:nvSpPr>
      <xdr:spPr>
        <a:xfrm>
          <a:off x="503465" y="326571"/>
          <a:ext cx="1632856"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4</xdr:col>
      <xdr:colOff>585106</xdr:colOff>
      <xdr:row>1</xdr:row>
      <xdr:rowOff>149679</xdr:rowOff>
    </xdr:from>
    <xdr:to>
      <xdr:col>13</xdr:col>
      <xdr:colOff>312964</xdr:colOff>
      <xdr:row>6</xdr:row>
      <xdr:rowOff>1</xdr:rowOff>
    </xdr:to>
    <xdr:sp macro="" textlink="">
      <xdr:nvSpPr>
        <xdr:cNvPr id="5" name="Rounded Rectangle 1">
          <a:extLst>
            <a:ext uri="{FF2B5EF4-FFF2-40B4-BE49-F238E27FC236}">
              <a16:creationId xmlns:a16="http://schemas.microsoft.com/office/drawing/2014/main" id="{90E397A1-6B34-44BE-803E-5737623CE263}"/>
            </a:ext>
          </a:extLst>
        </xdr:cNvPr>
        <xdr:cNvSpPr/>
      </xdr:nvSpPr>
      <xdr:spPr>
        <a:xfrm>
          <a:off x="3034392" y="340179"/>
          <a:ext cx="5837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419100</xdr:colOff>
      <xdr:row>2</xdr:row>
      <xdr:rowOff>187778</xdr:rowOff>
    </xdr:from>
    <xdr:to>
      <xdr:col>16</xdr:col>
      <xdr:colOff>857250</xdr:colOff>
      <xdr:row>8</xdr:row>
      <xdr:rowOff>16328</xdr:rowOff>
    </xdr:to>
    <xdr:sp macro="" textlink="">
      <xdr:nvSpPr>
        <xdr:cNvPr id="21" name="Rounded Rectangle 11">
          <a:hlinkClick xmlns:r="http://schemas.openxmlformats.org/officeDocument/2006/relationships" r:id="rId2"/>
          <a:extLst>
            <a:ext uri="{FF2B5EF4-FFF2-40B4-BE49-F238E27FC236}">
              <a16:creationId xmlns:a16="http://schemas.microsoft.com/office/drawing/2014/main" id="{C3EF4D8B-F9BE-41FB-8D48-E16DBFF1C7D1}"/>
            </a:ext>
          </a:extLst>
        </xdr:cNvPr>
        <xdr:cNvSpPr/>
      </xdr:nvSpPr>
      <xdr:spPr>
        <a:xfrm>
          <a:off x="9726386" y="568778"/>
          <a:ext cx="3445328"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511628</xdr:colOff>
      <xdr:row>8</xdr:row>
      <xdr:rowOff>163284</xdr:rowOff>
    </xdr:from>
    <xdr:to>
      <xdr:col>11</xdr:col>
      <xdr:colOff>620486</xdr:colOff>
      <xdr:row>21</xdr:row>
      <xdr:rowOff>65313</xdr:rowOff>
    </xdr:to>
    <xdr:sp macro="" textlink="">
      <xdr:nvSpPr>
        <xdr:cNvPr id="4" name="TextBox 3">
          <a:extLst>
            <a:ext uri="{FF2B5EF4-FFF2-40B4-BE49-F238E27FC236}">
              <a16:creationId xmlns:a16="http://schemas.microsoft.com/office/drawing/2014/main" id="{67C1B8C0-C952-48D5-B084-A27A2CB4CAC2}"/>
            </a:ext>
          </a:extLst>
        </xdr:cNvPr>
        <xdr:cNvSpPr txBox="1"/>
      </xdr:nvSpPr>
      <xdr:spPr>
        <a:xfrm>
          <a:off x="511628" y="1687284"/>
          <a:ext cx="6881133" cy="4083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12</xdr:col>
      <xdr:colOff>195943</xdr:colOff>
      <xdr:row>7</xdr:row>
      <xdr:rowOff>119743</xdr:rowOff>
    </xdr:from>
    <xdr:to>
      <xdr:col>12</xdr:col>
      <xdr:colOff>195943</xdr:colOff>
      <xdr:row>40</xdr:row>
      <xdr:rowOff>21771</xdr:rowOff>
    </xdr:to>
    <xdr:cxnSp macro="">
      <xdr:nvCxnSpPr>
        <xdr:cNvPr id="8" name="Straight Connector 7">
          <a:extLst>
            <a:ext uri="{FF2B5EF4-FFF2-40B4-BE49-F238E27FC236}">
              <a16:creationId xmlns:a16="http://schemas.microsoft.com/office/drawing/2014/main" id="{4277401F-08A1-4912-8E50-B7088D723577}"/>
            </a:ext>
          </a:extLst>
        </xdr:cNvPr>
        <xdr:cNvCxnSpPr/>
      </xdr:nvCxnSpPr>
      <xdr:spPr>
        <a:xfrm flipH="1">
          <a:off x="7882618" y="1453243"/>
          <a:ext cx="0" cy="102557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337457</xdr:colOff>
      <xdr:row>37</xdr:row>
      <xdr:rowOff>261256</xdr:rowOff>
    </xdr:from>
    <xdr:to>
      <xdr:col>19</xdr:col>
      <xdr:colOff>544286</xdr:colOff>
      <xdr:row>46</xdr:row>
      <xdr:rowOff>65315</xdr:rowOff>
    </xdr:to>
    <xdr:sp macro="" textlink="">
      <xdr:nvSpPr>
        <xdr:cNvPr id="11" name="TextBox 10">
          <a:extLst>
            <a:ext uri="{FF2B5EF4-FFF2-40B4-BE49-F238E27FC236}">
              <a16:creationId xmlns:a16="http://schemas.microsoft.com/office/drawing/2014/main" id="{B03C09DF-35BB-42F8-A2F2-95A76F96ACED}"/>
            </a:ext>
          </a:extLst>
        </xdr:cNvPr>
        <xdr:cNvSpPr txBox="1"/>
      </xdr:nvSpPr>
      <xdr:spPr>
        <a:xfrm>
          <a:off x="8862332" y="11034031"/>
          <a:ext cx="8103054" cy="24329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baseline="0">
              <a:latin typeface="Lucida Bright" panose="02040602050505020304" pitchFamily="18" charset="0"/>
            </a:rPr>
            <a:t>Which investment is preferred?</a:t>
          </a:r>
        </a:p>
        <a:p>
          <a:endParaRPr lang="en-US" sz="2000" baseline="0">
            <a:latin typeface="Lucida Bright" panose="02040602050505020304" pitchFamily="18" charset="0"/>
          </a:endParaRPr>
        </a:p>
        <a:p>
          <a:r>
            <a:rPr lang="en-US" sz="2000" baseline="0">
              <a:latin typeface="Lucida Bright" panose="02040602050505020304" pitchFamily="18" charset="0"/>
            </a:rPr>
            <a:t>Since in both cases the IRR is greated than the cost of capital, both investments can be accepted.</a:t>
          </a:r>
        </a:p>
        <a:p>
          <a:endParaRPr lang="en-US" sz="2000" baseline="0">
            <a:latin typeface="Lucida Bright" panose="02040602050505020304" pitchFamily="18" charset="0"/>
          </a:endParaRPr>
        </a:p>
        <a:p>
          <a:r>
            <a:rPr lang="en-US" sz="2000" baseline="0">
              <a:latin typeface="Lucida Bright" panose="02040602050505020304" pitchFamily="18" charset="0"/>
            </a:rPr>
            <a:t>The investment X is preferred because the IRR is higher.</a:t>
          </a:r>
          <a:endParaRPr lang="en-US" sz="2000">
            <a:latin typeface="Lucida Bright" panose="02040602050505020304" pitchFamily="18" charset="0"/>
          </a:endParaRPr>
        </a:p>
      </xdr:txBody>
    </xdr:sp>
    <xdr:clientData/>
  </xdr:twoCellAnchor>
  <xdr:twoCellAnchor>
    <xdr:from>
      <xdr:col>20</xdr:col>
      <xdr:colOff>108857</xdr:colOff>
      <xdr:row>11</xdr:row>
      <xdr:rowOff>2177</xdr:rowOff>
    </xdr:from>
    <xdr:to>
      <xdr:col>30</xdr:col>
      <xdr:colOff>167640</xdr:colOff>
      <xdr:row>13</xdr:row>
      <xdr:rowOff>487681</xdr:rowOff>
    </xdr:to>
    <xdr:sp macro="" textlink="">
      <xdr:nvSpPr>
        <xdr:cNvPr id="12" name="TextBox 11">
          <a:extLst>
            <a:ext uri="{FF2B5EF4-FFF2-40B4-BE49-F238E27FC236}">
              <a16:creationId xmlns:a16="http://schemas.microsoft.com/office/drawing/2014/main" id="{59BD135D-C292-4139-B89F-1717DCFA68A1}"/>
            </a:ext>
          </a:extLst>
        </xdr:cNvPr>
        <xdr:cNvSpPr txBox="1"/>
      </xdr:nvSpPr>
      <xdr:spPr>
        <a:xfrm>
          <a:off x="17139557" y="2097677"/>
          <a:ext cx="6154783" cy="1018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a:latin typeface="Lucida Bright" panose="02040602050505020304" pitchFamily="18" charset="0"/>
            </a:rPr>
            <a:t>Path:</a:t>
          </a:r>
          <a:r>
            <a:rPr lang="en-US" sz="2800" baseline="0">
              <a:latin typeface="Lucida Bright" panose="02040602050505020304" pitchFamily="18" charset="0"/>
            </a:rPr>
            <a:t> Formulas to Financial to IRR</a:t>
          </a:r>
          <a:endParaRPr lang="en-US" sz="2800">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1428750</xdr:colOff>
      <xdr:row>7</xdr:row>
      <xdr:rowOff>108857</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03BE77E-8B93-4552-9726-89BD251651FF}"/>
            </a:ext>
          </a:extLst>
        </xdr:cNvPr>
        <xdr:cNvSpPr/>
      </xdr:nvSpPr>
      <xdr:spPr>
        <a:xfrm>
          <a:off x="503465" y="326571"/>
          <a:ext cx="1534885" cy="111578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644982</xdr:colOff>
      <xdr:row>9</xdr:row>
      <xdr:rowOff>10886</xdr:rowOff>
    </xdr:from>
    <xdr:to>
      <xdr:col>11</xdr:col>
      <xdr:colOff>644982</xdr:colOff>
      <xdr:row>40</xdr:row>
      <xdr:rowOff>27214</xdr:rowOff>
    </xdr:to>
    <xdr:cxnSp macro="">
      <xdr:nvCxnSpPr>
        <xdr:cNvPr id="3" name="Straight Connector 2">
          <a:extLst>
            <a:ext uri="{FF2B5EF4-FFF2-40B4-BE49-F238E27FC236}">
              <a16:creationId xmlns:a16="http://schemas.microsoft.com/office/drawing/2014/main" id="{F277233B-F2F6-441C-BAAC-F54E082A8F88}"/>
            </a:ext>
          </a:extLst>
        </xdr:cNvPr>
        <xdr:cNvCxnSpPr/>
      </xdr:nvCxnSpPr>
      <xdr:spPr>
        <a:xfrm>
          <a:off x="14208582" y="1725386"/>
          <a:ext cx="0" cy="960800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476249</xdr:colOff>
      <xdr:row>1</xdr:row>
      <xdr:rowOff>176894</xdr:rowOff>
    </xdr:from>
    <xdr:to>
      <xdr:col>5</xdr:col>
      <xdr:colOff>1132115</xdr:colOff>
      <xdr:row>6</xdr:row>
      <xdr:rowOff>27216</xdr:rowOff>
    </xdr:to>
    <xdr:sp macro="" textlink="">
      <xdr:nvSpPr>
        <xdr:cNvPr id="4" name="Rounded Rectangle 1">
          <a:extLst>
            <a:ext uri="{FF2B5EF4-FFF2-40B4-BE49-F238E27FC236}">
              <a16:creationId xmlns:a16="http://schemas.microsoft.com/office/drawing/2014/main" id="{A14C7CCD-A5FE-424D-A814-D151388C9BD8}"/>
            </a:ext>
          </a:extLst>
        </xdr:cNvPr>
        <xdr:cNvSpPr/>
      </xdr:nvSpPr>
      <xdr:spPr>
        <a:xfrm>
          <a:off x="2619374" y="367394"/>
          <a:ext cx="440871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editAs="oneCell">
    <xdr:from>
      <xdr:col>0</xdr:col>
      <xdr:colOff>421823</xdr:colOff>
      <xdr:row>31</xdr:row>
      <xdr:rowOff>122465</xdr:rowOff>
    </xdr:from>
    <xdr:to>
      <xdr:col>5</xdr:col>
      <xdr:colOff>1065440</xdr:colOff>
      <xdr:row>38</xdr:row>
      <xdr:rowOff>29938</xdr:rowOff>
    </xdr:to>
    <xdr:pic>
      <xdr:nvPicPr>
        <xdr:cNvPr id="5" name="Picture 4" descr="Sampling distribution of the F and t statistic - ANOVA">
          <a:extLst>
            <a:ext uri="{FF2B5EF4-FFF2-40B4-BE49-F238E27FC236}">
              <a16:creationId xmlns:a16="http://schemas.microsoft.com/office/drawing/2014/main" id="{9F93E34C-FFAE-431D-ACBA-D963D371A0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823" y="8409215"/>
          <a:ext cx="6539592" cy="2374448"/>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6" name="Straight Connector 5">
          <a:extLst>
            <a:ext uri="{FF2B5EF4-FFF2-40B4-BE49-F238E27FC236}">
              <a16:creationId xmlns:a16="http://schemas.microsoft.com/office/drawing/2014/main" id="{DCF3C09E-751B-425D-AB24-8A9159692643}"/>
            </a:ext>
          </a:extLst>
        </xdr:cNvPr>
        <xdr:cNvCxnSpPr/>
      </xdr:nvCxnSpPr>
      <xdr:spPr>
        <a:xfrm flipH="1">
          <a:off x="7286171" y="1455422"/>
          <a:ext cx="0" cy="112043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7" name="TextBox 6">
          <a:extLst>
            <a:ext uri="{FF2B5EF4-FFF2-40B4-BE49-F238E27FC236}">
              <a16:creationId xmlns:a16="http://schemas.microsoft.com/office/drawing/2014/main" id="{D6B8890D-8A7C-4D14-A9AF-8B9FDE70AA76}"/>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38</xdr:row>
      <xdr:rowOff>133350</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3B621158-08FB-45EF-8B2D-4154395632B8}"/>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Choice>
      <mc:Fallback>
        <xdr:sp macro="" textlink="">
          <xdr:nvSpPr>
            <xdr:cNvPr id="8" name="TextBox 7">
              <a:extLst>
                <a:ext uri="{FF2B5EF4-FFF2-40B4-BE49-F238E27FC236}">
                  <a16:creationId xmlns:a16="http://schemas.microsoft.com/office/drawing/2014/main" id="{3B621158-08FB-45EF-8B2D-4154395632B8}"/>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xdr:from>
      <xdr:col>12</xdr:col>
      <xdr:colOff>397329</xdr:colOff>
      <xdr:row>23</xdr:row>
      <xdr:rowOff>11793</xdr:rowOff>
    </xdr:from>
    <xdr:to>
      <xdr:col>18</xdr:col>
      <xdr:colOff>416380</xdr:colOff>
      <xdr:row>29</xdr:row>
      <xdr:rowOff>277585</xdr:rowOff>
    </xdr:to>
    <xdr:sp macro="" textlink="">
      <xdr:nvSpPr>
        <xdr:cNvPr id="9" name="TextBox 8">
          <a:extLst>
            <a:ext uri="{FF2B5EF4-FFF2-40B4-BE49-F238E27FC236}">
              <a16:creationId xmlns:a16="http://schemas.microsoft.com/office/drawing/2014/main" id="{95ED2562-1089-43D3-9EB0-B031BA30C3BF}"/>
            </a:ext>
          </a:extLst>
        </xdr:cNvPr>
        <xdr:cNvSpPr txBox="1"/>
      </xdr:nvSpPr>
      <xdr:spPr>
        <a:xfrm>
          <a:off x="14646729" y="5107668"/>
          <a:ext cx="3981451" cy="26946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(1-0.01) = 0.99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0" name="TextBox 9">
          <a:extLst>
            <a:ext uri="{FF2B5EF4-FFF2-40B4-BE49-F238E27FC236}">
              <a16:creationId xmlns:a16="http://schemas.microsoft.com/office/drawing/2014/main" id="{71E995BC-465C-4A5A-8E5E-DDD34E0ECE3D}"/>
            </a:ext>
          </a:extLst>
        </xdr:cNvPr>
        <xdr:cNvSpPr txBox="1"/>
      </xdr:nvSpPr>
      <xdr:spPr>
        <a:xfrm>
          <a:off x="3845378" y="1173480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1" name="TextBox 10">
          <a:extLst>
            <a:ext uri="{FF2B5EF4-FFF2-40B4-BE49-F238E27FC236}">
              <a16:creationId xmlns:a16="http://schemas.microsoft.com/office/drawing/2014/main" id="{33D37D39-E725-489A-A94F-0CF9C9EA2E6F}"/>
            </a:ext>
          </a:extLst>
        </xdr:cNvPr>
        <xdr:cNvSpPr txBox="1"/>
      </xdr:nvSpPr>
      <xdr:spPr>
        <a:xfrm>
          <a:off x="2333623" y="1171711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2" name="TextBox 11">
          <a:extLst>
            <a:ext uri="{FF2B5EF4-FFF2-40B4-BE49-F238E27FC236}">
              <a16:creationId xmlns:a16="http://schemas.microsoft.com/office/drawing/2014/main" id="{8D1EB603-18D5-435C-9F02-962E7F92D3A9}"/>
            </a:ext>
          </a:extLst>
        </xdr:cNvPr>
        <xdr:cNvSpPr txBox="1"/>
      </xdr:nvSpPr>
      <xdr:spPr>
        <a:xfrm>
          <a:off x="2483304" y="1008969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3" name="TextBox 12">
          <a:extLst>
            <a:ext uri="{FF2B5EF4-FFF2-40B4-BE49-F238E27FC236}">
              <a16:creationId xmlns:a16="http://schemas.microsoft.com/office/drawing/2014/main" id="{48330775-06B2-485D-9BB1-2BD29E8318D6}"/>
            </a:ext>
          </a:extLst>
        </xdr:cNvPr>
        <xdr:cNvSpPr txBox="1"/>
      </xdr:nvSpPr>
      <xdr:spPr>
        <a:xfrm>
          <a:off x="3790951" y="1011963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748392</xdr:colOff>
      <xdr:row>34</xdr:row>
      <xdr:rowOff>163287</xdr:rowOff>
    </xdr:from>
    <xdr:to>
      <xdr:col>2</xdr:col>
      <xdr:colOff>884465</xdr:colOff>
      <xdr:row>35</xdr:row>
      <xdr:rowOff>154796</xdr:rowOff>
    </xdr:to>
    <xdr:sp macro="" textlink="">
      <xdr:nvSpPr>
        <xdr:cNvPr id="14" name="Arrow: Up-Down 13">
          <a:extLst>
            <a:ext uri="{FF2B5EF4-FFF2-40B4-BE49-F238E27FC236}">
              <a16:creationId xmlns:a16="http://schemas.microsoft.com/office/drawing/2014/main" id="{E149FB2F-92A7-4AA7-B717-6536D9F715AB}"/>
            </a:ext>
          </a:extLst>
        </xdr:cNvPr>
        <xdr:cNvSpPr/>
      </xdr:nvSpPr>
      <xdr:spPr>
        <a:xfrm>
          <a:off x="2891517" y="9659712"/>
          <a:ext cx="136073" cy="448709"/>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5" name="TextBox 14">
          <a:extLst>
            <a:ext uri="{FF2B5EF4-FFF2-40B4-BE49-F238E27FC236}">
              <a16:creationId xmlns:a16="http://schemas.microsoft.com/office/drawing/2014/main" id="{B8DB4507-5FE6-4002-B055-89F498CE8FA9}"/>
            </a:ext>
          </a:extLst>
        </xdr:cNvPr>
        <xdr:cNvSpPr txBox="1"/>
      </xdr:nvSpPr>
      <xdr:spPr>
        <a:xfrm>
          <a:off x="340179" y="621166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6" name="Speech Bubble: Rectangle with Corners Rounded 15">
          <a:extLst>
            <a:ext uri="{FF2B5EF4-FFF2-40B4-BE49-F238E27FC236}">
              <a16:creationId xmlns:a16="http://schemas.microsoft.com/office/drawing/2014/main" id="{F1ACD052-7A26-4DF2-9F6C-AB026C80F772}"/>
            </a:ext>
          </a:extLst>
        </xdr:cNvPr>
        <xdr:cNvSpPr/>
      </xdr:nvSpPr>
      <xdr:spPr>
        <a:xfrm>
          <a:off x="3967843" y="8696325"/>
          <a:ext cx="1766207" cy="882069"/>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966107</xdr:colOff>
      <xdr:row>34</xdr:row>
      <xdr:rowOff>272142</xdr:rowOff>
    </xdr:from>
    <xdr:to>
      <xdr:col>3</xdr:col>
      <xdr:colOff>1102180</xdr:colOff>
      <xdr:row>35</xdr:row>
      <xdr:rowOff>263651</xdr:rowOff>
    </xdr:to>
    <xdr:sp macro="" textlink="">
      <xdr:nvSpPr>
        <xdr:cNvPr id="17" name="Arrow: Up-Down 16">
          <a:extLst>
            <a:ext uri="{FF2B5EF4-FFF2-40B4-BE49-F238E27FC236}">
              <a16:creationId xmlns:a16="http://schemas.microsoft.com/office/drawing/2014/main" id="{90CEBB14-9E5A-4421-831C-D76E3AA14FBA}"/>
            </a:ext>
          </a:extLst>
        </xdr:cNvPr>
        <xdr:cNvSpPr/>
      </xdr:nvSpPr>
      <xdr:spPr>
        <a:xfrm>
          <a:off x="4471307" y="9768567"/>
          <a:ext cx="136073" cy="448709"/>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xdr:row>
      <xdr:rowOff>0</xdr:rowOff>
    </xdr:from>
    <xdr:to>
      <xdr:col>14</xdr:col>
      <xdr:colOff>179162</xdr:colOff>
      <xdr:row>7</xdr:row>
      <xdr:rowOff>19050</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0EC66C07-9B09-4869-9B4B-57B87AB5AC59}"/>
            </a:ext>
          </a:extLst>
        </xdr:cNvPr>
        <xdr:cNvSpPr/>
      </xdr:nvSpPr>
      <xdr:spPr>
        <a:xfrm>
          <a:off x="13579929"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1428750</xdr:colOff>
      <xdr:row>7</xdr:row>
      <xdr:rowOff>108857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C29CBD5-B2EA-4954-855A-1F4337A18973}"/>
            </a:ext>
          </a:extLst>
        </xdr:cNvPr>
        <xdr:cNvSpPr/>
      </xdr:nvSpPr>
      <xdr:spPr>
        <a:xfrm>
          <a:off x="503465" y="326571"/>
          <a:ext cx="1537606" cy="111578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644982</xdr:colOff>
      <xdr:row>9</xdr:row>
      <xdr:rowOff>10886</xdr:rowOff>
    </xdr:from>
    <xdr:to>
      <xdr:col>11</xdr:col>
      <xdr:colOff>644982</xdr:colOff>
      <xdr:row>40</xdr:row>
      <xdr:rowOff>27214</xdr:rowOff>
    </xdr:to>
    <xdr:cxnSp macro="">
      <xdr:nvCxnSpPr>
        <xdr:cNvPr id="4" name="Straight Connector 3">
          <a:extLst>
            <a:ext uri="{FF2B5EF4-FFF2-40B4-BE49-F238E27FC236}">
              <a16:creationId xmlns:a16="http://schemas.microsoft.com/office/drawing/2014/main" id="{39722E72-1374-45AE-8DB3-689EEC9FF37E}"/>
            </a:ext>
          </a:extLst>
        </xdr:cNvPr>
        <xdr:cNvCxnSpPr/>
      </xdr:nvCxnSpPr>
      <xdr:spPr>
        <a:xfrm>
          <a:off x="14224911" y="1725386"/>
          <a:ext cx="0" cy="965018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476249</xdr:colOff>
      <xdr:row>1</xdr:row>
      <xdr:rowOff>176894</xdr:rowOff>
    </xdr:from>
    <xdr:to>
      <xdr:col>5</xdr:col>
      <xdr:colOff>1132115</xdr:colOff>
      <xdr:row>6</xdr:row>
      <xdr:rowOff>27216</xdr:rowOff>
    </xdr:to>
    <xdr:sp macro="" textlink="">
      <xdr:nvSpPr>
        <xdr:cNvPr id="5" name="Rounded Rectangle 1">
          <a:extLst>
            <a:ext uri="{FF2B5EF4-FFF2-40B4-BE49-F238E27FC236}">
              <a16:creationId xmlns:a16="http://schemas.microsoft.com/office/drawing/2014/main" id="{E8260561-658A-47CD-BC25-866238B26FB1}"/>
            </a:ext>
          </a:extLst>
        </xdr:cNvPr>
        <xdr:cNvSpPr/>
      </xdr:nvSpPr>
      <xdr:spPr>
        <a:xfrm>
          <a:off x="2626178" y="367394"/>
          <a:ext cx="4411437"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editAs="oneCell">
    <xdr:from>
      <xdr:col>0</xdr:col>
      <xdr:colOff>421823</xdr:colOff>
      <xdr:row>31</xdr:row>
      <xdr:rowOff>122465</xdr:rowOff>
    </xdr:from>
    <xdr:to>
      <xdr:col>5</xdr:col>
      <xdr:colOff>1065440</xdr:colOff>
      <xdr:row>38</xdr:row>
      <xdr:rowOff>29938</xdr:rowOff>
    </xdr:to>
    <xdr:pic>
      <xdr:nvPicPr>
        <xdr:cNvPr id="8" name="Picture 7" descr="Sampling distribution of the F and t statistic - ANOVA">
          <a:extLst>
            <a:ext uri="{FF2B5EF4-FFF2-40B4-BE49-F238E27FC236}">
              <a16:creationId xmlns:a16="http://schemas.microsoft.com/office/drawing/2014/main" id="{03D89739-D431-4299-ABA0-CC84E07897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823" y="8409215"/>
          <a:ext cx="6528706" cy="3324226"/>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9" name="Straight Connector 8">
          <a:extLst>
            <a:ext uri="{FF2B5EF4-FFF2-40B4-BE49-F238E27FC236}">
              <a16:creationId xmlns:a16="http://schemas.microsoft.com/office/drawing/2014/main" id="{DB25C278-B486-4F28-AB9C-D1CCB2245B15}"/>
            </a:ext>
          </a:extLst>
        </xdr:cNvPr>
        <xdr:cNvCxnSpPr/>
      </xdr:nvCxnSpPr>
      <xdr:spPr>
        <a:xfrm flipH="1">
          <a:off x="7286171" y="1455422"/>
          <a:ext cx="0" cy="112043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10" name="TextBox 9">
          <a:extLst>
            <a:ext uri="{FF2B5EF4-FFF2-40B4-BE49-F238E27FC236}">
              <a16:creationId xmlns:a16="http://schemas.microsoft.com/office/drawing/2014/main" id="{8F35566F-E2F1-4A03-B0E1-98E78E1725D4}"/>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38</xdr:row>
      <xdr:rowOff>133350</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886CFC7A-AE39-4A96-8CD5-8B54BBDB2FAC}"/>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Choice>
      <mc:Fallback xmlns="">
        <xdr:sp macro="" textlink="">
          <xdr:nvSpPr>
            <xdr:cNvPr id="11" name="TextBox 10">
              <a:extLst>
                <a:ext uri="{FF2B5EF4-FFF2-40B4-BE49-F238E27FC236}">
                  <a16:creationId xmlns:a16="http://schemas.microsoft.com/office/drawing/2014/main" id="{886CFC7A-AE39-4A96-8CD5-8B54BBDB2FAC}"/>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xdr:from>
      <xdr:col>12</xdr:col>
      <xdr:colOff>397329</xdr:colOff>
      <xdr:row>23</xdr:row>
      <xdr:rowOff>11793</xdr:rowOff>
    </xdr:from>
    <xdr:to>
      <xdr:col>18</xdr:col>
      <xdr:colOff>416380</xdr:colOff>
      <xdr:row>29</xdr:row>
      <xdr:rowOff>277585</xdr:rowOff>
    </xdr:to>
    <xdr:sp macro="" textlink="">
      <xdr:nvSpPr>
        <xdr:cNvPr id="12" name="TextBox 11">
          <a:extLst>
            <a:ext uri="{FF2B5EF4-FFF2-40B4-BE49-F238E27FC236}">
              <a16:creationId xmlns:a16="http://schemas.microsoft.com/office/drawing/2014/main" id="{9E6ECA64-0CEE-4B80-A2BD-A7ABD8698CE3}"/>
            </a:ext>
          </a:extLst>
        </xdr:cNvPr>
        <xdr:cNvSpPr txBox="1"/>
      </xdr:nvSpPr>
      <xdr:spPr>
        <a:xfrm>
          <a:off x="14646729" y="5107668"/>
          <a:ext cx="3981451" cy="26946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(1-0.01) = 0.99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3" name="TextBox 12">
          <a:extLst>
            <a:ext uri="{FF2B5EF4-FFF2-40B4-BE49-F238E27FC236}">
              <a16:creationId xmlns:a16="http://schemas.microsoft.com/office/drawing/2014/main" id="{D9F11FF4-E8DF-40F6-B3C0-BD36DB61BF9B}"/>
            </a:ext>
          </a:extLst>
        </xdr:cNvPr>
        <xdr:cNvSpPr txBox="1"/>
      </xdr:nvSpPr>
      <xdr:spPr>
        <a:xfrm>
          <a:off x="3845378" y="1173480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4" name="TextBox 13">
          <a:extLst>
            <a:ext uri="{FF2B5EF4-FFF2-40B4-BE49-F238E27FC236}">
              <a16:creationId xmlns:a16="http://schemas.microsoft.com/office/drawing/2014/main" id="{66731CBC-34D4-41DA-A5C8-1071C68663DE}"/>
            </a:ext>
          </a:extLst>
        </xdr:cNvPr>
        <xdr:cNvSpPr txBox="1"/>
      </xdr:nvSpPr>
      <xdr:spPr>
        <a:xfrm>
          <a:off x="2333623" y="1171711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5" name="TextBox 14">
          <a:extLst>
            <a:ext uri="{FF2B5EF4-FFF2-40B4-BE49-F238E27FC236}">
              <a16:creationId xmlns:a16="http://schemas.microsoft.com/office/drawing/2014/main" id="{5AAF7DDF-1D7F-4C5F-A8D6-4896B6EF0ECE}"/>
            </a:ext>
          </a:extLst>
        </xdr:cNvPr>
        <xdr:cNvSpPr txBox="1"/>
      </xdr:nvSpPr>
      <xdr:spPr>
        <a:xfrm>
          <a:off x="2483304" y="1008969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6" name="TextBox 15">
          <a:extLst>
            <a:ext uri="{FF2B5EF4-FFF2-40B4-BE49-F238E27FC236}">
              <a16:creationId xmlns:a16="http://schemas.microsoft.com/office/drawing/2014/main" id="{E10F8D69-78C4-406F-ABA1-93B227B8C53E}"/>
            </a:ext>
          </a:extLst>
        </xdr:cNvPr>
        <xdr:cNvSpPr txBox="1"/>
      </xdr:nvSpPr>
      <xdr:spPr>
        <a:xfrm>
          <a:off x="3790951" y="1011963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748392</xdr:colOff>
      <xdr:row>34</xdr:row>
      <xdr:rowOff>163287</xdr:rowOff>
    </xdr:from>
    <xdr:to>
      <xdr:col>2</xdr:col>
      <xdr:colOff>884465</xdr:colOff>
      <xdr:row>35</xdr:row>
      <xdr:rowOff>154796</xdr:rowOff>
    </xdr:to>
    <xdr:sp macro="" textlink="">
      <xdr:nvSpPr>
        <xdr:cNvPr id="17" name="Arrow: Up-Down 16">
          <a:extLst>
            <a:ext uri="{FF2B5EF4-FFF2-40B4-BE49-F238E27FC236}">
              <a16:creationId xmlns:a16="http://schemas.microsoft.com/office/drawing/2014/main" id="{5C881B7E-81F2-447A-9DF4-7A5449B6A5B7}"/>
            </a:ext>
          </a:extLst>
        </xdr:cNvPr>
        <xdr:cNvSpPr/>
      </xdr:nvSpPr>
      <xdr:spPr>
        <a:xfrm>
          <a:off x="2898321" y="9688287"/>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8" name="TextBox 17">
          <a:extLst>
            <a:ext uri="{FF2B5EF4-FFF2-40B4-BE49-F238E27FC236}">
              <a16:creationId xmlns:a16="http://schemas.microsoft.com/office/drawing/2014/main" id="{C87D9758-D8EE-4B04-B39E-B5C593A73574}"/>
            </a:ext>
          </a:extLst>
        </xdr:cNvPr>
        <xdr:cNvSpPr txBox="1"/>
      </xdr:nvSpPr>
      <xdr:spPr>
        <a:xfrm>
          <a:off x="340179" y="621166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9" name="Speech Bubble: Rectangle with Corners Rounded 18">
          <a:extLst>
            <a:ext uri="{FF2B5EF4-FFF2-40B4-BE49-F238E27FC236}">
              <a16:creationId xmlns:a16="http://schemas.microsoft.com/office/drawing/2014/main" id="{17F8339F-6FE1-4049-9606-A407BE84E2F2}"/>
            </a:ext>
          </a:extLst>
        </xdr:cNvPr>
        <xdr:cNvSpPr/>
      </xdr:nvSpPr>
      <xdr:spPr>
        <a:xfrm>
          <a:off x="3967843" y="8696325"/>
          <a:ext cx="1766207" cy="882069"/>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966107</xdr:colOff>
      <xdr:row>34</xdr:row>
      <xdr:rowOff>272142</xdr:rowOff>
    </xdr:from>
    <xdr:to>
      <xdr:col>3</xdr:col>
      <xdr:colOff>1102180</xdr:colOff>
      <xdr:row>35</xdr:row>
      <xdr:rowOff>263651</xdr:rowOff>
    </xdr:to>
    <xdr:sp macro="" textlink="">
      <xdr:nvSpPr>
        <xdr:cNvPr id="20" name="Arrow: Up-Down 19">
          <a:extLst>
            <a:ext uri="{FF2B5EF4-FFF2-40B4-BE49-F238E27FC236}">
              <a16:creationId xmlns:a16="http://schemas.microsoft.com/office/drawing/2014/main" id="{DEFD3B7F-0DCB-40C3-AEF2-7A6391DC2657}"/>
            </a:ext>
          </a:extLst>
        </xdr:cNvPr>
        <xdr:cNvSpPr/>
      </xdr:nvSpPr>
      <xdr:spPr>
        <a:xfrm>
          <a:off x="4476750" y="9797142"/>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732064</xdr:colOff>
      <xdr:row>1</xdr:row>
      <xdr:rowOff>92528</xdr:rowOff>
    </xdr:from>
    <xdr:to>
      <xdr:col>9</xdr:col>
      <xdr:colOff>432254</xdr:colOff>
      <xdr:row>6</xdr:row>
      <xdr:rowOff>111578</xdr:rowOff>
    </xdr:to>
    <xdr:sp macro="" textlink="">
      <xdr:nvSpPr>
        <xdr:cNvPr id="21" name="Rounded Rectangle 11">
          <a:hlinkClick xmlns:r="http://schemas.openxmlformats.org/officeDocument/2006/relationships" r:id="rId3"/>
          <a:extLst>
            <a:ext uri="{FF2B5EF4-FFF2-40B4-BE49-F238E27FC236}">
              <a16:creationId xmlns:a16="http://schemas.microsoft.com/office/drawing/2014/main" id="{AE7C3527-4E81-4512-8806-B908BC834BDF}"/>
            </a:ext>
          </a:extLst>
        </xdr:cNvPr>
        <xdr:cNvSpPr/>
      </xdr:nvSpPr>
      <xdr:spPr>
        <a:xfrm>
          <a:off x="7971064" y="283028"/>
          <a:ext cx="400004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E60306F-1C6F-45D8-9065-950035253E47}"/>
            </a:ext>
          </a:extLst>
        </xdr:cNvPr>
        <xdr:cNvSpPr/>
      </xdr:nvSpPr>
      <xdr:spPr>
        <a:xfrm>
          <a:off x="503465" y="326571"/>
          <a:ext cx="1296760"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176893</xdr:colOff>
      <xdr:row>1</xdr:row>
      <xdr:rowOff>182336</xdr:rowOff>
    </xdr:from>
    <xdr:to>
      <xdr:col>8</xdr:col>
      <xdr:colOff>1045029</xdr:colOff>
      <xdr:row>6</xdr:row>
      <xdr:rowOff>38101</xdr:rowOff>
    </xdr:to>
    <xdr:sp macro="" textlink="">
      <xdr:nvSpPr>
        <xdr:cNvPr id="3" name="Rounded Rectangle 1">
          <a:extLst>
            <a:ext uri="{FF2B5EF4-FFF2-40B4-BE49-F238E27FC236}">
              <a16:creationId xmlns:a16="http://schemas.microsoft.com/office/drawing/2014/main" id="{2D4CEF83-C78F-4081-80FB-AA9F27251696}"/>
            </a:ext>
          </a:extLst>
        </xdr:cNvPr>
        <xdr:cNvSpPr/>
      </xdr:nvSpPr>
      <xdr:spPr>
        <a:xfrm>
          <a:off x="2634343" y="372836"/>
          <a:ext cx="6278336" cy="8082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76381</xdr:colOff>
      <xdr:row>9</xdr:row>
      <xdr:rowOff>33473</xdr:rowOff>
    </xdr:from>
    <xdr:to>
      <xdr:col>12</xdr:col>
      <xdr:colOff>418465</xdr:colOff>
      <xdr:row>22</xdr:row>
      <xdr:rowOff>142874</xdr:rowOff>
    </xdr:to>
    <xdr:sp macro="" textlink="">
      <xdr:nvSpPr>
        <xdr:cNvPr id="4" name="TextBox 3">
          <a:extLst>
            <a:ext uri="{FF2B5EF4-FFF2-40B4-BE49-F238E27FC236}">
              <a16:creationId xmlns:a16="http://schemas.microsoft.com/office/drawing/2014/main" id="{4DAFC455-78AA-4B78-AAA7-5DBCAEE82838}"/>
            </a:ext>
          </a:extLst>
        </xdr:cNvPr>
        <xdr:cNvSpPr txBox="1"/>
      </xdr:nvSpPr>
      <xdr:spPr>
        <a:xfrm>
          <a:off x="1305106" y="1747973"/>
          <a:ext cx="10381434" cy="34526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You are a financial analyst for a brokerage firm. You want to compare dividend yields between stocks listed an the NYSE and NASDAQ. The following data is known.</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Is there a difference in the variances between the NYSE and NASDAQ at the level of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Times New Roman" panose="02020603050405020304" pitchFamily="18" charset="0"/>
              <a:cs typeface="Times New Roman" panose="02020603050405020304" pitchFamily="18" charset="0"/>
            </a:rPr>
            <a:t> =0.05?</a:t>
          </a:r>
          <a:endParaRPr lang="en-US" sz="2400" b="0" baseline="0">
            <a:solidFill>
              <a:schemeClr val="tx1"/>
            </a:solidFill>
            <a:latin typeface="Lucida Bright" panose="02040602050505020304" pitchFamily="18" charset="0"/>
          </a:endParaRP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5" name="Straight Connector 4">
          <a:extLst>
            <a:ext uri="{FF2B5EF4-FFF2-40B4-BE49-F238E27FC236}">
              <a16:creationId xmlns:a16="http://schemas.microsoft.com/office/drawing/2014/main" id="{4F0C8FA2-F53A-42A3-88D7-81989246B9F7}"/>
            </a:ext>
          </a:extLst>
        </xdr:cNvPr>
        <xdr:cNvCxnSpPr/>
      </xdr:nvCxnSpPr>
      <xdr:spPr>
        <a:xfrm flipH="1">
          <a:off x="12030075" y="2026920"/>
          <a:ext cx="0" cy="136169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15874</xdr:colOff>
      <xdr:row>10</xdr:row>
      <xdr:rowOff>15874</xdr:rowOff>
    </xdr:from>
    <xdr:to>
      <xdr:col>23</xdr:col>
      <xdr:colOff>285750</xdr:colOff>
      <xdr:row>17</xdr:row>
      <xdr:rowOff>158749</xdr:rowOff>
    </xdr:to>
    <xdr:sp macro="" textlink="">
      <xdr:nvSpPr>
        <xdr:cNvPr id="6" name="TextBox 5">
          <a:extLst>
            <a:ext uri="{FF2B5EF4-FFF2-40B4-BE49-F238E27FC236}">
              <a16:creationId xmlns:a16="http://schemas.microsoft.com/office/drawing/2014/main" id="{552D4F4C-5265-4051-B5BC-054928A09FE8}"/>
            </a:ext>
          </a:extLst>
        </xdr:cNvPr>
        <xdr:cNvSpPr txBox="1"/>
      </xdr:nvSpPr>
      <xdr:spPr>
        <a:xfrm>
          <a:off x="12398374" y="1920874"/>
          <a:ext cx="11299826" cy="1476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000" baseline="0">
              <a:latin typeface="Lucida Bright" panose="02040602050505020304" pitchFamily="18" charset="0"/>
            </a:rPr>
            <a:t>Find the Critical Value:</a:t>
          </a:r>
        </a:p>
        <a:p>
          <a:r>
            <a:rPr lang="en-US" sz="2000" baseline="0">
              <a:latin typeface="Lucida Bright" panose="02040602050505020304" pitchFamily="18" charset="0"/>
            </a:rPr>
            <a:t>Formulas to More Functions to Statistical to F.INV (0.975,20,24) = </a:t>
          </a:r>
          <a:r>
            <a:rPr lang="en-US" sz="2000" b="1" baseline="0">
              <a:solidFill>
                <a:srgbClr val="FF0000"/>
              </a:solidFill>
              <a:latin typeface="Lucida Bright" panose="02040602050505020304" pitchFamily="18" charset="0"/>
            </a:rPr>
            <a:t>2.3273</a:t>
          </a:r>
        </a:p>
      </xdr:txBody>
    </xdr:sp>
    <xdr:clientData/>
  </xdr:twoCellAnchor>
  <xdr:oneCellAnchor>
    <xdr:from>
      <xdr:col>4</xdr:col>
      <xdr:colOff>177800</xdr:colOff>
      <xdr:row>26</xdr:row>
      <xdr:rowOff>3175</xdr:rowOff>
    </xdr:from>
    <xdr:ext cx="679450" cy="441325"/>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5E7B4E48-285A-49F4-94E7-94DF73E4AFF7}"/>
                </a:ext>
              </a:extLst>
            </xdr:cNvPr>
            <xdr:cNvSpPr txBox="1"/>
          </xdr:nvSpPr>
          <xdr:spPr>
            <a:xfrm>
              <a:off x="3349625" y="660400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dr:sp macro="" textlink="">
          <xdr:nvSpPr>
            <xdr:cNvPr id="7" name="TextBox 6">
              <a:extLst>
                <a:ext uri="{FF2B5EF4-FFF2-40B4-BE49-F238E27FC236}">
                  <a16:creationId xmlns:a16="http://schemas.microsoft.com/office/drawing/2014/main" id="{5E7B4E48-285A-49F4-94E7-94DF73E4AFF7}"/>
                </a:ext>
              </a:extLst>
            </xdr:cNvPr>
            <xdr:cNvSpPr txBox="1"/>
          </xdr:nvSpPr>
          <xdr:spPr>
            <a:xfrm>
              <a:off x="3349625" y="660400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twoCellAnchor editAs="oneCell">
    <xdr:from>
      <xdr:col>15</xdr:col>
      <xdr:colOff>190500</xdr:colOff>
      <xdr:row>33</xdr:row>
      <xdr:rowOff>142875</xdr:rowOff>
    </xdr:from>
    <xdr:to>
      <xdr:col>20</xdr:col>
      <xdr:colOff>163909</xdr:colOff>
      <xdr:row>51</xdr:row>
      <xdr:rowOff>108405</xdr:rowOff>
    </xdr:to>
    <xdr:pic>
      <xdr:nvPicPr>
        <xdr:cNvPr id="8" name="Picture 7" descr="Sampling distribution of the F and t statistic - ANOVA">
          <a:extLst>
            <a:ext uri="{FF2B5EF4-FFF2-40B4-BE49-F238E27FC236}">
              <a16:creationId xmlns:a16="http://schemas.microsoft.com/office/drawing/2014/main" id="{8D69ED25-F696-4BBD-A826-BA98A8362F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5" y="9372600"/>
          <a:ext cx="6736159" cy="4985205"/>
        </a:xfrm>
        <a:prstGeom prst="rect">
          <a:avLst/>
        </a:prstGeom>
        <a:solidFill>
          <a:schemeClr val="bg1"/>
        </a:solidFill>
      </xdr:spPr>
    </xdr:pic>
    <xdr:clientData/>
  </xdr:twoCellAnchor>
  <xdr:twoCellAnchor>
    <xdr:from>
      <xdr:col>17</xdr:col>
      <xdr:colOff>714375</xdr:colOff>
      <xdr:row>44</xdr:row>
      <xdr:rowOff>95250</xdr:rowOff>
    </xdr:from>
    <xdr:to>
      <xdr:col>18</xdr:col>
      <xdr:colOff>327025</xdr:colOff>
      <xdr:row>46</xdr:row>
      <xdr:rowOff>215899</xdr:rowOff>
    </xdr:to>
    <xdr:sp macro="" textlink="">
      <xdr:nvSpPr>
        <xdr:cNvPr id="9" name="4-Point Star 10">
          <a:extLst>
            <a:ext uri="{FF2B5EF4-FFF2-40B4-BE49-F238E27FC236}">
              <a16:creationId xmlns:a16="http://schemas.microsoft.com/office/drawing/2014/main" id="{846FF842-109F-4728-A045-34C59AA43A6F}"/>
            </a:ext>
          </a:extLst>
        </xdr:cNvPr>
        <xdr:cNvSpPr/>
      </xdr:nvSpPr>
      <xdr:spPr>
        <a:xfrm>
          <a:off x="17497425" y="12725400"/>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1317625</xdr:colOff>
      <xdr:row>44</xdr:row>
      <xdr:rowOff>111125</xdr:rowOff>
    </xdr:from>
    <xdr:to>
      <xdr:col>15</xdr:col>
      <xdr:colOff>1851025</xdr:colOff>
      <xdr:row>46</xdr:row>
      <xdr:rowOff>231774</xdr:rowOff>
    </xdr:to>
    <xdr:sp macro="" textlink="">
      <xdr:nvSpPr>
        <xdr:cNvPr id="10" name="4-Point Star 11">
          <a:extLst>
            <a:ext uri="{FF2B5EF4-FFF2-40B4-BE49-F238E27FC236}">
              <a16:creationId xmlns:a16="http://schemas.microsoft.com/office/drawing/2014/main" id="{FFD750AB-5D4E-4A78-AA72-86BA1A7DAF98}"/>
            </a:ext>
          </a:extLst>
        </xdr:cNvPr>
        <xdr:cNvSpPr/>
      </xdr:nvSpPr>
      <xdr:spPr>
        <a:xfrm>
          <a:off x="14738350" y="1274127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63500</xdr:colOff>
      <xdr:row>39</xdr:row>
      <xdr:rowOff>31750</xdr:rowOff>
    </xdr:from>
    <xdr:to>
      <xdr:col>18</xdr:col>
      <xdr:colOff>79375</xdr:colOff>
      <xdr:row>52</xdr:row>
      <xdr:rowOff>63500</xdr:rowOff>
    </xdr:to>
    <xdr:cxnSp macro="">
      <xdr:nvCxnSpPr>
        <xdr:cNvPr id="11" name="Straight Connector 10">
          <a:extLst>
            <a:ext uri="{FF2B5EF4-FFF2-40B4-BE49-F238E27FC236}">
              <a16:creationId xmlns:a16="http://schemas.microsoft.com/office/drawing/2014/main" id="{7BA4F246-1B5B-44B1-8ED8-EEC2C9606543}"/>
            </a:ext>
          </a:extLst>
        </xdr:cNvPr>
        <xdr:cNvCxnSpPr/>
      </xdr:nvCxnSpPr>
      <xdr:spPr>
        <a:xfrm>
          <a:off x="17770475" y="11233150"/>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254000</xdr:colOff>
      <xdr:row>41</xdr:row>
      <xdr:rowOff>47625</xdr:rowOff>
    </xdr:from>
    <xdr:to>
      <xdr:col>19</xdr:col>
      <xdr:colOff>809625</xdr:colOff>
      <xdr:row>43</xdr:row>
      <xdr:rowOff>15875</xdr:rowOff>
    </xdr:to>
    <xdr:sp macro="" textlink="">
      <xdr:nvSpPr>
        <xdr:cNvPr id="12" name="TextBox 11">
          <a:extLst>
            <a:ext uri="{FF2B5EF4-FFF2-40B4-BE49-F238E27FC236}">
              <a16:creationId xmlns:a16="http://schemas.microsoft.com/office/drawing/2014/main" id="{B53365BF-CF35-4A14-BA0C-EDCCA9C7F027}"/>
            </a:ext>
          </a:extLst>
        </xdr:cNvPr>
        <xdr:cNvSpPr txBox="1"/>
      </xdr:nvSpPr>
      <xdr:spPr>
        <a:xfrm>
          <a:off x="17960975" y="11820525"/>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15</xdr:col>
      <xdr:colOff>1619251</xdr:colOff>
      <xdr:row>41</xdr:row>
      <xdr:rowOff>88900</xdr:rowOff>
    </xdr:from>
    <xdr:to>
      <xdr:col>17</xdr:col>
      <xdr:colOff>787401</xdr:colOff>
      <xdr:row>43</xdr:row>
      <xdr:rowOff>57150</xdr:rowOff>
    </xdr:to>
    <xdr:sp macro="" textlink="">
      <xdr:nvSpPr>
        <xdr:cNvPr id="13" name="TextBox 12">
          <a:extLst>
            <a:ext uri="{FF2B5EF4-FFF2-40B4-BE49-F238E27FC236}">
              <a16:creationId xmlns:a16="http://schemas.microsoft.com/office/drawing/2014/main" id="{7CEE014B-904E-4999-98BF-F2C9AB12A733}"/>
            </a:ext>
          </a:extLst>
        </xdr:cNvPr>
        <xdr:cNvSpPr txBox="1"/>
      </xdr:nvSpPr>
      <xdr:spPr>
        <a:xfrm>
          <a:off x="15039976" y="11861800"/>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15</xdr:col>
      <xdr:colOff>1762125</xdr:colOff>
      <xdr:row>21</xdr:row>
      <xdr:rowOff>15875</xdr:rowOff>
    </xdr:from>
    <xdr:to>
      <xdr:col>18</xdr:col>
      <xdr:colOff>111126</xdr:colOff>
      <xdr:row>45</xdr:row>
      <xdr:rowOff>111125</xdr:rowOff>
    </xdr:to>
    <xdr:cxnSp macro="">
      <xdr:nvCxnSpPr>
        <xdr:cNvPr id="14" name="Straight Arrow Connector 13">
          <a:extLst>
            <a:ext uri="{FF2B5EF4-FFF2-40B4-BE49-F238E27FC236}">
              <a16:creationId xmlns:a16="http://schemas.microsoft.com/office/drawing/2014/main" id="{AEC6FC1C-BD15-4CD7-A96C-45BB67753F83}"/>
            </a:ext>
          </a:extLst>
        </xdr:cNvPr>
        <xdr:cNvCxnSpPr/>
      </xdr:nvCxnSpPr>
      <xdr:spPr>
        <a:xfrm>
          <a:off x="15182850" y="4787900"/>
          <a:ext cx="2635251" cy="81819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1666876</xdr:colOff>
      <xdr:row>25</xdr:row>
      <xdr:rowOff>460375</xdr:rowOff>
    </xdr:from>
    <xdr:to>
      <xdr:col>19</xdr:col>
      <xdr:colOff>460375</xdr:colOff>
      <xdr:row>45</xdr:row>
      <xdr:rowOff>95250</xdr:rowOff>
    </xdr:to>
    <xdr:cxnSp macro="">
      <xdr:nvCxnSpPr>
        <xdr:cNvPr id="15" name="Straight Arrow Connector 14">
          <a:extLst>
            <a:ext uri="{FF2B5EF4-FFF2-40B4-BE49-F238E27FC236}">
              <a16:creationId xmlns:a16="http://schemas.microsoft.com/office/drawing/2014/main" id="{81568A65-7B8D-4298-A2AF-078F819624E2}"/>
            </a:ext>
          </a:extLst>
        </xdr:cNvPr>
        <xdr:cNvCxnSpPr/>
      </xdr:nvCxnSpPr>
      <xdr:spPr>
        <a:xfrm flipH="1">
          <a:off x="15087601" y="6537325"/>
          <a:ext cx="4317999" cy="641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539750</xdr:colOff>
      <xdr:row>29</xdr:row>
      <xdr:rowOff>79376</xdr:rowOff>
    </xdr:from>
    <xdr:to>
      <xdr:col>4</xdr:col>
      <xdr:colOff>650875</xdr:colOff>
      <xdr:row>31</xdr:row>
      <xdr:rowOff>206375</xdr:rowOff>
    </xdr:to>
    <mc:AlternateContent xmlns:mc="http://schemas.openxmlformats.org/markup-compatibility/2006">
      <mc:Choice xmlns:a14="http://schemas.microsoft.com/office/drawing/2010/main" Requires="a14">
        <xdr:sp macro="" textlink="">
          <xdr:nvSpPr>
            <xdr:cNvPr id="16" name="TextBox 15">
              <a:extLst>
                <a:ext uri="{FF2B5EF4-FFF2-40B4-BE49-F238E27FC236}">
                  <a16:creationId xmlns:a16="http://schemas.microsoft.com/office/drawing/2014/main" id="{C68360D8-9FA2-4C49-8FBC-A6201027DFF2}"/>
                </a:ext>
              </a:extLst>
            </xdr:cNvPr>
            <xdr:cNvSpPr txBox="1"/>
          </xdr:nvSpPr>
          <xdr:spPr>
            <a:xfrm>
              <a:off x="1149350" y="7918451"/>
              <a:ext cx="2673350" cy="7842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dr:sp macro="" textlink="">
          <xdr:nvSpPr>
            <xdr:cNvPr id="16" name="TextBox 15">
              <a:extLst>
                <a:ext uri="{FF2B5EF4-FFF2-40B4-BE49-F238E27FC236}">
                  <a16:creationId xmlns:a16="http://schemas.microsoft.com/office/drawing/2014/main" id="{C68360D8-9FA2-4C49-8FBC-A6201027DFF2}"/>
                </a:ext>
              </a:extLst>
            </xdr:cNvPr>
            <xdr:cNvSpPr txBox="1"/>
          </xdr:nvSpPr>
          <xdr:spPr>
            <a:xfrm>
              <a:off x="1149350" y="7918451"/>
              <a:ext cx="2673350" cy="7842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1</xdr:col>
      <xdr:colOff>539750</xdr:colOff>
      <xdr:row>32</xdr:row>
      <xdr:rowOff>0</xdr:rowOff>
    </xdr:from>
    <xdr:to>
      <xdr:col>4</xdr:col>
      <xdr:colOff>508000</xdr:colOff>
      <xdr:row>34</xdr:row>
      <xdr:rowOff>95249</xdr:rowOff>
    </xdr:to>
    <mc:AlternateContent xmlns:mc="http://schemas.openxmlformats.org/markup-compatibility/2006">
      <mc:Choice xmlns:a14="http://schemas.microsoft.com/office/drawing/2010/main" Requires="a14">
        <xdr:sp macro="" textlink="">
          <xdr:nvSpPr>
            <xdr:cNvPr id="17" name="TextBox 16">
              <a:extLst>
                <a:ext uri="{FF2B5EF4-FFF2-40B4-BE49-F238E27FC236}">
                  <a16:creationId xmlns:a16="http://schemas.microsoft.com/office/drawing/2014/main" id="{6686B55B-EFEA-4A3C-8FF1-FA5C7016C21E}"/>
                </a:ext>
              </a:extLst>
            </xdr:cNvPr>
            <xdr:cNvSpPr txBox="1"/>
          </xdr:nvSpPr>
          <xdr:spPr>
            <a:xfrm>
              <a:off x="1149350" y="892492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dr:sp macro="" textlink="">
          <xdr:nvSpPr>
            <xdr:cNvPr id="17" name="TextBox 16">
              <a:extLst>
                <a:ext uri="{FF2B5EF4-FFF2-40B4-BE49-F238E27FC236}">
                  <a16:creationId xmlns:a16="http://schemas.microsoft.com/office/drawing/2014/main" id="{6686B55B-EFEA-4A3C-8FF1-FA5C7016C21E}"/>
                </a:ext>
              </a:extLst>
            </xdr:cNvPr>
            <xdr:cNvSpPr txBox="1"/>
          </xdr:nvSpPr>
          <xdr:spPr>
            <a:xfrm>
              <a:off x="1149350" y="892492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5</xdr:col>
      <xdr:colOff>95249</xdr:colOff>
      <xdr:row>29</xdr:row>
      <xdr:rowOff>95250</xdr:rowOff>
    </xdr:from>
    <xdr:to>
      <xdr:col>10</xdr:col>
      <xdr:colOff>777874</xdr:colOff>
      <xdr:row>31</xdr:row>
      <xdr:rowOff>222249</xdr:rowOff>
    </xdr:to>
    <xdr:sp macro="" textlink="">
      <xdr:nvSpPr>
        <xdr:cNvPr id="18" name="TextBox 17">
          <a:extLst>
            <a:ext uri="{FF2B5EF4-FFF2-40B4-BE49-F238E27FC236}">
              <a16:creationId xmlns:a16="http://schemas.microsoft.com/office/drawing/2014/main" id="{AC86C0E1-BEC4-4F85-8AAA-F4A00853BE2C}"/>
            </a:ext>
          </a:extLst>
        </xdr:cNvPr>
        <xdr:cNvSpPr txBox="1"/>
      </xdr:nvSpPr>
      <xdr:spPr>
        <a:xfrm>
          <a:off x="4248149" y="7934325"/>
          <a:ext cx="5768975" cy="7842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no difference between variances</a:t>
          </a:r>
        </a:p>
      </xdr:txBody>
    </xdr:sp>
    <xdr:clientData/>
  </xdr:twoCellAnchor>
  <xdr:twoCellAnchor>
    <xdr:from>
      <xdr:col>5</xdr:col>
      <xdr:colOff>120649</xdr:colOff>
      <xdr:row>31</xdr:row>
      <xdr:rowOff>406400</xdr:rowOff>
    </xdr:from>
    <xdr:to>
      <xdr:col>10</xdr:col>
      <xdr:colOff>803274</xdr:colOff>
      <xdr:row>34</xdr:row>
      <xdr:rowOff>73024</xdr:rowOff>
    </xdr:to>
    <xdr:sp macro="" textlink="">
      <xdr:nvSpPr>
        <xdr:cNvPr id="19" name="TextBox 18">
          <a:extLst>
            <a:ext uri="{FF2B5EF4-FFF2-40B4-BE49-F238E27FC236}">
              <a16:creationId xmlns:a16="http://schemas.microsoft.com/office/drawing/2014/main" id="{5BDDB05C-D708-45AF-A083-D5664C715AD9}"/>
            </a:ext>
          </a:extLst>
        </xdr:cNvPr>
        <xdr:cNvSpPr txBox="1"/>
      </xdr:nvSpPr>
      <xdr:spPr>
        <a:xfrm>
          <a:off x="4273549" y="8902700"/>
          <a:ext cx="57689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a difference between variances</a:t>
          </a:r>
        </a:p>
      </xdr:txBody>
    </xdr:sp>
    <xdr:clientData/>
  </xdr:twoCellAnchor>
  <xdr:twoCellAnchor>
    <xdr:from>
      <xdr:col>13</xdr:col>
      <xdr:colOff>47625</xdr:colOff>
      <xdr:row>23</xdr:row>
      <xdr:rowOff>333374</xdr:rowOff>
    </xdr:from>
    <xdr:to>
      <xdr:col>18</xdr:col>
      <xdr:colOff>1000126</xdr:colOff>
      <xdr:row>30</xdr:row>
      <xdr:rowOff>95250</xdr:rowOff>
    </xdr:to>
    <xdr:sp macro="" textlink="">
      <xdr:nvSpPr>
        <xdr:cNvPr id="20" name="TextBox 19">
          <a:extLst>
            <a:ext uri="{FF2B5EF4-FFF2-40B4-BE49-F238E27FC236}">
              <a16:creationId xmlns:a16="http://schemas.microsoft.com/office/drawing/2014/main" id="{D5FCFDF5-C61D-4627-BA8F-604DF1893E64}"/>
            </a:ext>
          </a:extLst>
        </xdr:cNvPr>
        <xdr:cNvSpPr txBox="1"/>
      </xdr:nvSpPr>
      <xdr:spPr>
        <a:xfrm>
          <a:off x="12430125" y="5686424"/>
          <a:ext cx="6276976" cy="25527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Find the Test Statistics:</a:t>
          </a:r>
        </a:p>
        <a:p>
          <a:endParaRPr lang="en-US" sz="2000" baseline="0">
            <a:latin typeface="Lucida Bright" panose="02040602050505020304" pitchFamily="18" charset="0"/>
          </a:endParaRPr>
        </a:p>
        <a:p>
          <a:r>
            <a:rPr lang="en-US" sz="2000" baseline="0">
              <a:latin typeface="Lucida Bright" panose="02040602050505020304" pitchFamily="18" charset="0"/>
            </a:rPr>
            <a:t>F = (s1^2)/(s2^2) = (1.30^2)/(1.16^2) = </a:t>
          </a:r>
          <a:r>
            <a:rPr lang="en-US" sz="2000" b="1" baseline="0">
              <a:solidFill>
                <a:srgbClr val="FF0000"/>
              </a:solidFill>
              <a:latin typeface="Lucida Bright" panose="02040602050505020304" pitchFamily="18" charset="0"/>
            </a:rPr>
            <a:t>1.2559</a:t>
          </a:r>
        </a:p>
        <a:p>
          <a:endParaRPr lang="en-US" sz="2000" baseline="0">
            <a:latin typeface="Lucida Bright" panose="02040602050505020304" pitchFamily="18" charset="0"/>
          </a:endParaRPr>
        </a:p>
        <a:p>
          <a:r>
            <a:rPr lang="en-US" sz="2000" baseline="0">
              <a:latin typeface="Lucida Bright" panose="02040602050505020304" pitchFamily="18" charset="0"/>
            </a:rPr>
            <a:t>The larger sample variance is the numerator</a:t>
          </a:r>
        </a:p>
      </xdr:txBody>
    </xdr:sp>
    <xdr:clientData/>
  </xdr:twoCellAnchor>
  <xdr:twoCellAnchor>
    <xdr:from>
      <xdr:col>7</xdr:col>
      <xdr:colOff>47625</xdr:colOff>
      <xdr:row>25</xdr:row>
      <xdr:rowOff>444500</xdr:rowOff>
    </xdr:from>
    <xdr:to>
      <xdr:col>13</xdr:col>
      <xdr:colOff>47625</xdr:colOff>
      <xdr:row>27</xdr:row>
      <xdr:rowOff>269875</xdr:rowOff>
    </xdr:to>
    <xdr:cxnSp macro="">
      <xdr:nvCxnSpPr>
        <xdr:cNvPr id="21" name="Straight Arrow Connector 20">
          <a:extLst>
            <a:ext uri="{FF2B5EF4-FFF2-40B4-BE49-F238E27FC236}">
              <a16:creationId xmlns:a16="http://schemas.microsoft.com/office/drawing/2014/main" id="{50F18530-A50F-48A0-8FDB-FF025563D132}"/>
            </a:ext>
          </a:extLst>
        </xdr:cNvPr>
        <xdr:cNvCxnSpPr/>
      </xdr:nvCxnSpPr>
      <xdr:spPr>
        <a:xfrm flipV="1">
          <a:off x="6810375" y="6521450"/>
          <a:ext cx="5619750" cy="806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200024</xdr:colOff>
      <xdr:row>39</xdr:row>
      <xdr:rowOff>9524</xdr:rowOff>
    </xdr:from>
    <xdr:to>
      <xdr:col>11</xdr:col>
      <xdr:colOff>285749</xdr:colOff>
      <xdr:row>42</xdr:row>
      <xdr:rowOff>47625</xdr:rowOff>
    </xdr:to>
    <xdr:sp macro="" textlink="">
      <xdr:nvSpPr>
        <xdr:cNvPr id="22" name="TextBox 21">
          <a:extLst>
            <a:ext uri="{FF2B5EF4-FFF2-40B4-BE49-F238E27FC236}">
              <a16:creationId xmlns:a16="http://schemas.microsoft.com/office/drawing/2014/main" id="{1059F6A5-0628-4559-9705-04F066544EC4}"/>
            </a:ext>
          </a:extLst>
        </xdr:cNvPr>
        <xdr:cNvSpPr txBox="1"/>
      </xdr:nvSpPr>
      <xdr:spPr>
        <a:xfrm>
          <a:off x="1428749" y="11210924"/>
          <a:ext cx="9077325" cy="8953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There is no evidence at </a:t>
          </a:r>
          <a:r>
            <a:rPr lang="el-GR" sz="2400" baseline="0">
              <a:latin typeface="Times New Roman" panose="02020603050405020304" pitchFamily="18" charset="0"/>
              <a:cs typeface="Times New Roman" panose="02020603050405020304" pitchFamily="18" charset="0"/>
            </a:rPr>
            <a:t>α</a:t>
          </a:r>
          <a:r>
            <a:rPr lang="en-US" sz="2400" baseline="0">
              <a:latin typeface="Lucida Bright" panose="02040602050505020304" pitchFamily="18" charset="0"/>
              <a:cs typeface="Times New Roman" panose="02020603050405020304" pitchFamily="18" charset="0"/>
            </a:rPr>
            <a:t>  = 0.05 of differences in variances.</a:t>
          </a:r>
          <a:endParaRPr lang="en-US" sz="2400" baseline="0">
            <a:latin typeface="Lucida Bright" panose="02040602050505020304" pitchFamily="18" charset="0"/>
          </a:endParaRPr>
        </a:p>
      </xdr:txBody>
    </xdr:sp>
    <xdr:clientData/>
  </xdr:twoCellAnchor>
  <xdr:twoCellAnchor>
    <xdr:from>
      <xdr:col>14</xdr:col>
      <xdr:colOff>81643</xdr:colOff>
      <xdr:row>2</xdr:row>
      <xdr:rowOff>13607</xdr:rowOff>
    </xdr:from>
    <xdr:to>
      <xdr:col>15</xdr:col>
      <xdr:colOff>1417411</xdr:colOff>
      <xdr:row>7</xdr:row>
      <xdr:rowOff>32657</xdr:rowOff>
    </xdr:to>
    <xdr:sp macro="" textlink="">
      <xdr:nvSpPr>
        <xdr:cNvPr id="24" name="Rounded Rectangle 11">
          <a:hlinkClick xmlns:r="http://schemas.openxmlformats.org/officeDocument/2006/relationships" r:id="rId3"/>
          <a:extLst>
            <a:ext uri="{FF2B5EF4-FFF2-40B4-BE49-F238E27FC236}">
              <a16:creationId xmlns:a16="http://schemas.microsoft.com/office/drawing/2014/main" id="{990B86B4-1D5D-4BFF-A8A4-81757A00464D}"/>
            </a:ext>
          </a:extLst>
        </xdr:cNvPr>
        <xdr:cNvSpPr/>
      </xdr:nvSpPr>
      <xdr:spPr>
        <a:xfrm>
          <a:off x="12777107" y="39460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0051AAD-B4F5-4F73-B3B2-77AEE9DD54AF}"/>
            </a:ext>
          </a:extLst>
        </xdr:cNvPr>
        <xdr:cNvSpPr/>
      </xdr:nvSpPr>
      <xdr:spPr>
        <a:xfrm>
          <a:off x="503465" y="318951"/>
          <a:ext cx="133295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176893</xdr:colOff>
      <xdr:row>1</xdr:row>
      <xdr:rowOff>182336</xdr:rowOff>
    </xdr:from>
    <xdr:to>
      <xdr:col>8</xdr:col>
      <xdr:colOff>1045029</xdr:colOff>
      <xdr:row>6</xdr:row>
      <xdr:rowOff>38101</xdr:rowOff>
    </xdr:to>
    <xdr:sp macro="" textlink="">
      <xdr:nvSpPr>
        <xdr:cNvPr id="4" name="Rounded Rectangle 1">
          <a:extLst>
            <a:ext uri="{FF2B5EF4-FFF2-40B4-BE49-F238E27FC236}">
              <a16:creationId xmlns:a16="http://schemas.microsoft.com/office/drawing/2014/main" id="{7591CAE2-E1FA-4A64-95DD-133EA0AFEED5}"/>
            </a:ext>
          </a:extLst>
        </xdr:cNvPr>
        <xdr:cNvSpPr/>
      </xdr:nvSpPr>
      <xdr:spPr>
        <a:xfrm>
          <a:off x="2702379" y="367393"/>
          <a:ext cx="6572250"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76381</xdr:colOff>
      <xdr:row>9</xdr:row>
      <xdr:rowOff>33473</xdr:rowOff>
    </xdr:from>
    <xdr:to>
      <xdr:col>12</xdr:col>
      <xdr:colOff>418465</xdr:colOff>
      <xdr:row>22</xdr:row>
      <xdr:rowOff>142874</xdr:rowOff>
    </xdr:to>
    <xdr:sp macro="" textlink="">
      <xdr:nvSpPr>
        <xdr:cNvPr id="5" name="TextBox 4">
          <a:extLst>
            <a:ext uri="{FF2B5EF4-FFF2-40B4-BE49-F238E27FC236}">
              <a16:creationId xmlns:a16="http://schemas.microsoft.com/office/drawing/2014/main" id="{6B564A23-FE9E-4B62-BCDF-A0D7B5FF4F11}"/>
            </a:ext>
          </a:extLst>
        </xdr:cNvPr>
        <xdr:cNvSpPr txBox="1"/>
      </xdr:nvSpPr>
      <xdr:spPr>
        <a:xfrm>
          <a:off x="1305106" y="1747973"/>
          <a:ext cx="10381434" cy="28526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You are a financial analyst for a brokerage firm. You want to compare dividend yields between stocks listed an the NYSE and NASDAQ. The following data is known.</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Is there a difference in the variances between the NYSE and NASDAQ at the level of </a:t>
          </a:r>
          <a:r>
            <a:rPr lang="el-GR" sz="2400" b="0" baseline="0">
              <a:solidFill>
                <a:schemeClr val="tx1"/>
              </a:solidFill>
              <a:latin typeface="Times New Roman" panose="02020603050405020304" pitchFamily="18" charset="0"/>
              <a:cs typeface="Times New Roman" panose="02020603050405020304" pitchFamily="18" charset="0"/>
            </a:rPr>
            <a:t>α</a:t>
          </a:r>
          <a:r>
            <a:rPr lang="en-US" sz="2400" b="0" baseline="0">
              <a:solidFill>
                <a:schemeClr val="tx1"/>
              </a:solidFill>
              <a:latin typeface="Times New Roman" panose="02020603050405020304" pitchFamily="18" charset="0"/>
              <a:cs typeface="Times New Roman" panose="02020603050405020304" pitchFamily="18" charset="0"/>
            </a:rPr>
            <a:t> =0.05?</a:t>
          </a:r>
          <a:endParaRPr lang="en-US" sz="2400" b="0" baseline="0">
            <a:solidFill>
              <a:schemeClr val="tx1"/>
            </a:solidFill>
            <a:latin typeface="Lucida Bright" panose="02040602050505020304" pitchFamily="18" charset="0"/>
          </a:endParaRP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9" name="Straight Connector 8">
          <a:extLst>
            <a:ext uri="{FF2B5EF4-FFF2-40B4-BE49-F238E27FC236}">
              <a16:creationId xmlns:a16="http://schemas.microsoft.com/office/drawing/2014/main" id="{D871273C-0FC2-4AB1-8A81-0F3FEEB41932}"/>
            </a:ext>
          </a:extLst>
        </xdr:cNvPr>
        <xdr:cNvCxnSpPr/>
      </xdr:nvCxnSpPr>
      <xdr:spPr>
        <a:xfrm flipH="1">
          <a:off x="12030075" y="2026920"/>
          <a:ext cx="0" cy="12416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15874</xdr:colOff>
      <xdr:row>10</xdr:row>
      <xdr:rowOff>15874</xdr:rowOff>
    </xdr:from>
    <xdr:to>
      <xdr:col>23</xdr:col>
      <xdr:colOff>285750</xdr:colOff>
      <xdr:row>17</xdr:row>
      <xdr:rowOff>158749</xdr:rowOff>
    </xdr:to>
    <xdr:sp macro="" textlink="">
      <xdr:nvSpPr>
        <xdr:cNvPr id="11" name="TextBox 10">
          <a:extLst>
            <a:ext uri="{FF2B5EF4-FFF2-40B4-BE49-F238E27FC236}">
              <a16:creationId xmlns:a16="http://schemas.microsoft.com/office/drawing/2014/main" id="{7C4C25A1-971D-4203-B8BF-57E332E56AF3}"/>
            </a:ext>
          </a:extLst>
        </xdr:cNvPr>
        <xdr:cNvSpPr txBox="1"/>
      </xdr:nvSpPr>
      <xdr:spPr>
        <a:xfrm>
          <a:off x="12398374" y="1920874"/>
          <a:ext cx="11299826" cy="1476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000" baseline="0">
              <a:latin typeface="Lucida Bright" panose="02040602050505020304" pitchFamily="18" charset="0"/>
            </a:rPr>
            <a:t>Find the Critical Value:</a:t>
          </a:r>
        </a:p>
        <a:p>
          <a:r>
            <a:rPr lang="en-US" sz="2000" baseline="0">
              <a:latin typeface="Lucida Bright" panose="02040602050505020304" pitchFamily="18" charset="0"/>
            </a:rPr>
            <a:t>Formulas to More Functions to Statistical to F.INV (0.975,20,24) = </a:t>
          </a:r>
          <a:r>
            <a:rPr lang="en-US" sz="2000" b="1" baseline="0">
              <a:solidFill>
                <a:srgbClr val="FF0000"/>
              </a:solidFill>
              <a:latin typeface="Lucida Bright" panose="02040602050505020304" pitchFamily="18" charset="0"/>
            </a:rPr>
            <a:t>2.3273</a:t>
          </a:r>
        </a:p>
      </xdr:txBody>
    </xdr:sp>
    <xdr:clientData/>
  </xdr:twoCellAnchor>
  <xdr:oneCellAnchor>
    <xdr:from>
      <xdr:col>4</xdr:col>
      <xdr:colOff>177800</xdr:colOff>
      <xdr:row>26</xdr:row>
      <xdr:rowOff>3175</xdr:rowOff>
    </xdr:from>
    <xdr:ext cx="679450" cy="44132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28B4EE85-7DEE-422A-BC15-A7ED43FB814D}"/>
                </a:ext>
              </a:extLst>
            </xdr:cNvPr>
            <xdr:cNvSpPr txBox="1"/>
          </xdr:nvSpPr>
          <xdr:spPr>
            <a:xfrm>
              <a:off x="3349625" y="589915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mlns="">
        <xdr:sp macro="" textlink="">
          <xdr:nvSpPr>
            <xdr:cNvPr id="12" name="TextBox 11">
              <a:extLst>
                <a:ext uri="{FF2B5EF4-FFF2-40B4-BE49-F238E27FC236}">
                  <a16:creationId xmlns:a16="http://schemas.microsoft.com/office/drawing/2014/main" id="{28B4EE85-7DEE-422A-BC15-A7ED43FB814D}"/>
                </a:ext>
              </a:extLst>
            </xdr:cNvPr>
            <xdr:cNvSpPr txBox="1"/>
          </xdr:nvSpPr>
          <xdr:spPr>
            <a:xfrm>
              <a:off x="3349625" y="5899150"/>
              <a:ext cx="679450" cy="44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twoCellAnchor editAs="oneCell">
    <xdr:from>
      <xdr:col>15</xdr:col>
      <xdr:colOff>190500</xdr:colOff>
      <xdr:row>33</xdr:row>
      <xdr:rowOff>142875</xdr:rowOff>
    </xdr:from>
    <xdr:to>
      <xdr:col>20</xdr:col>
      <xdr:colOff>163909</xdr:colOff>
      <xdr:row>51</xdr:row>
      <xdr:rowOff>108405</xdr:rowOff>
    </xdr:to>
    <xdr:pic>
      <xdr:nvPicPr>
        <xdr:cNvPr id="13" name="Picture 12" descr="Sampling distribution of the F and t statistic - ANOVA">
          <a:extLst>
            <a:ext uri="{FF2B5EF4-FFF2-40B4-BE49-F238E27FC236}">
              <a16:creationId xmlns:a16="http://schemas.microsoft.com/office/drawing/2014/main" id="{35EA4FC1-922F-4E10-88E0-8BEA0BD0BD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5" y="8286750"/>
          <a:ext cx="6714388" cy="4080330"/>
        </a:xfrm>
        <a:prstGeom prst="rect">
          <a:avLst/>
        </a:prstGeom>
        <a:solidFill>
          <a:schemeClr val="bg1"/>
        </a:solidFill>
      </xdr:spPr>
    </xdr:pic>
    <xdr:clientData/>
  </xdr:twoCellAnchor>
  <xdr:twoCellAnchor>
    <xdr:from>
      <xdr:col>17</xdr:col>
      <xdr:colOff>714375</xdr:colOff>
      <xdr:row>44</xdr:row>
      <xdr:rowOff>95250</xdr:rowOff>
    </xdr:from>
    <xdr:to>
      <xdr:col>18</xdr:col>
      <xdr:colOff>327025</xdr:colOff>
      <xdr:row>46</xdr:row>
      <xdr:rowOff>215899</xdr:rowOff>
    </xdr:to>
    <xdr:sp macro="" textlink="">
      <xdr:nvSpPr>
        <xdr:cNvPr id="14" name="4-Point Star 10">
          <a:extLst>
            <a:ext uri="{FF2B5EF4-FFF2-40B4-BE49-F238E27FC236}">
              <a16:creationId xmlns:a16="http://schemas.microsoft.com/office/drawing/2014/main" id="{A85C9777-D4EC-4681-BF81-61D1CD7D0173}"/>
            </a:ext>
          </a:extLst>
        </xdr:cNvPr>
        <xdr:cNvSpPr/>
      </xdr:nvSpPr>
      <xdr:spPr>
        <a:xfrm>
          <a:off x="17497425" y="11525250"/>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1317625</xdr:colOff>
      <xdr:row>44</xdr:row>
      <xdr:rowOff>111125</xdr:rowOff>
    </xdr:from>
    <xdr:to>
      <xdr:col>15</xdr:col>
      <xdr:colOff>1851025</xdr:colOff>
      <xdr:row>46</xdr:row>
      <xdr:rowOff>231774</xdr:rowOff>
    </xdr:to>
    <xdr:sp macro="" textlink="">
      <xdr:nvSpPr>
        <xdr:cNvPr id="15" name="4-Point Star 11">
          <a:extLst>
            <a:ext uri="{FF2B5EF4-FFF2-40B4-BE49-F238E27FC236}">
              <a16:creationId xmlns:a16="http://schemas.microsoft.com/office/drawing/2014/main" id="{CA2D97B3-14C7-4914-8B8D-AA2D1D09E777}"/>
            </a:ext>
          </a:extLst>
        </xdr:cNvPr>
        <xdr:cNvSpPr/>
      </xdr:nvSpPr>
      <xdr:spPr>
        <a:xfrm>
          <a:off x="14738350" y="1154112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63500</xdr:colOff>
      <xdr:row>39</xdr:row>
      <xdr:rowOff>31750</xdr:rowOff>
    </xdr:from>
    <xdr:to>
      <xdr:col>18</xdr:col>
      <xdr:colOff>79375</xdr:colOff>
      <xdr:row>52</xdr:row>
      <xdr:rowOff>63500</xdr:rowOff>
    </xdr:to>
    <xdr:cxnSp macro="">
      <xdr:nvCxnSpPr>
        <xdr:cNvPr id="16" name="Straight Connector 15">
          <a:extLst>
            <a:ext uri="{FF2B5EF4-FFF2-40B4-BE49-F238E27FC236}">
              <a16:creationId xmlns:a16="http://schemas.microsoft.com/office/drawing/2014/main" id="{9ED9D9AF-8D7A-419F-826E-5D1A21943B89}"/>
            </a:ext>
          </a:extLst>
        </xdr:cNvPr>
        <xdr:cNvCxnSpPr/>
      </xdr:nvCxnSpPr>
      <xdr:spPr>
        <a:xfrm>
          <a:off x="17770475" y="10033000"/>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254000</xdr:colOff>
      <xdr:row>41</xdr:row>
      <xdr:rowOff>47625</xdr:rowOff>
    </xdr:from>
    <xdr:to>
      <xdr:col>19</xdr:col>
      <xdr:colOff>809625</xdr:colOff>
      <xdr:row>43</xdr:row>
      <xdr:rowOff>15875</xdr:rowOff>
    </xdr:to>
    <xdr:sp macro="" textlink="">
      <xdr:nvSpPr>
        <xdr:cNvPr id="17" name="TextBox 16">
          <a:extLst>
            <a:ext uri="{FF2B5EF4-FFF2-40B4-BE49-F238E27FC236}">
              <a16:creationId xmlns:a16="http://schemas.microsoft.com/office/drawing/2014/main" id="{9B896645-3820-4D00-8717-325FC81FF67A}"/>
            </a:ext>
          </a:extLst>
        </xdr:cNvPr>
        <xdr:cNvSpPr txBox="1"/>
      </xdr:nvSpPr>
      <xdr:spPr>
        <a:xfrm>
          <a:off x="17960975" y="10620375"/>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15</xdr:col>
      <xdr:colOff>1619251</xdr:colOff>
      <xdr:row>41</xdr:row>
      <xdr:rowOff>88900</xdr:rowOff>
    </xdr:from>
    <xdr:to>
      <xdr:col>17</xdr:col>
      <xdr:colOff>787401</xdr:colOff>
      <xdr:row>43</xdr:row>
      <xdr:rowOff>57150</xdr:rowOff>
    </xdr:to>
    <xdr:sp macro="" textlink="">
      <xdr:nvSpPr>
        <xdr:cNvPr id="18" name="TextBox 17">
          <a:extLst>
            <a:ext uri="{FF2B5EF4-FFF2-40B4-BE49-F238E27FC236}">
              <a16:creationId xmlns:a16="http://schemas.microsoft.com/office/drawing/2014/main" id="{72B6A1E0-FC67-485C-9E34-B0C19414F4A7}"/>
            </a:ext>
          </a:extLst>
        </xdr:cNvPr>
        <xdr:cNvSpPr txBox="1"/>
      </xdr:nvSpPr>
      <xdr:spPr>
        <a:xfrm>
          <a:off x="15039976" y="10661650"/>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15</xdr:col>
      <xdr:colOff>1762125</xdr:colOff>
      <xdr:row>21</xdr:row>
      <xdr:rowOff>15875</xdr:rowOff>
    </xdr:from>
    <xdr:to>
      <xdr:col>18</xdr:col>
      <xdr:colOff>111126</xdr:colOff>
      <xdr:row>45</xdr:row>
      <xdr:rowOff>111125</xdr:rowOff>
    </xdr:to>
    <xdr:cxnSp macro="">
      <xdr:nvCxnSpPr>
        <xdr:cNvPr id="19" name="Straight Arrow Connector 18">
          <a:extLst>
            <a:ext uri="{FF2B5EF4-FFF2-40B4-BE49-F238E27FC236}">
              <a16:creationId xmlns:a16="http://schemas.microsoft.com/office/drawing/2014/main" id="{6351B841-292B-42D2-A3E1-1F4317D49E4E}"/>
            </a:ext>
          </a:extLst>
        </xdr:cNvPr>
        <xdr:cNvCxnSpPr/>
      </xdr:nvCxnSpPr>
      <xdr:spPr>
        <a:xfrm>
          <a:off x="15182850" y="4283075"/>
          <a:ext cx="2635251" cy="74866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1666876</xdr:colOff>
      <xdr:row>25</xdr:row>
      <xdr:rowOff>460375</xdr:rowOff>
    </xdr:from>
    <xdr:to>
      <xdr:col>19</xdr:col>
      <xdr:colOff>460375</xdr:colOff>
      <xdr:row>45</xdr:row>
      <xdr:rowOff>95250</xdr:rowOff>
    </xdr:to>
    <xdr:cxnSp macro="">
      <xdr:nvCxnSpPr>
        <xdr:cNvPr id="20" name="Straight Arrow Connector 19">
          <a:extLst>
            <a:ext uri="{FF2B5EF4-FFF2-40B4-BE49-F238E27FC236}">
              <a16:creationId xmlns:a16="http://schemas.microsoft.com/office/drawing/2014/main" id="{DE98F70C-23CA-455B-90AC-DCA96E03BEFF}"/>
            </a:ext>
          </a:extLst>
        </xdr:cNvPr>
        <xdr:cNvCxnSpPr/>
      </xdr:nvCxnSpPr>
      <xdr:spPr>
        <a:xfrm flipH="1">
          <a:off x="15087601" y="5832475"/>
          <a:ext cx="4317999" cy="5921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539750</xdr:colOff>
      <xdr:row>29</xdr:row>
      <xdr:rowOff>79376</xdr:rowOff>
    </xdr:from>
    <xdr:to>
      <xdr:col>4</xdr:col>
      <xdr:colOff>650875</xdr:colOff>
      <xdr:row>31</xdr:row>
      <xdr:rowOff>206375</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BEC28264-700C-4BEE-8DF2-3B7611E5F0EE}"/>
                </a:ext>
              </a:extLst>
            </xdr:cNvPr>
            <xdr:cNvSpPr txBox="1"/>
          </xdr:nvSpPr>
          <xdr:spPr>
            <a:xfrm>
              <a:off x="1149350" y="7108826"/>
              <a:ext cx="2673350"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mlns="">
        <xdr:sp macro="" textlink="">
          <xdr:nvSpPr>
            <xdr:cNvPr id="21" name="TextBox 20">
              <a:extLst>
                <a:ext uri="{FF2B5EF4-FFF2-40B4-BE49-F238E27FC236}">
                  <a16:creationId xmlns:a16="http://schemas.microsoft.com/office/drawing/2014/main" id="{BEC28264-700C-4BEE-8DF2-3B7611E5F0EE}"/>
                </a:ext>
              </a:extLst>
            </xdr:cNvPr>
            <xdr:cNvSpPr txBox="1"/>
          </xdr:nvSpPr>
          <xdr:spPr>
            <a:xfrm>
              <a:off x="1149350" y="7108826"/>
              <a:ext cx="2673350"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Ho: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1</xdr:col>
      <xdr:colOff>539750</xdr:colOff>
      <xdr:row>32</xdr:row>
      <xdr:rowOff>0</xdr:rowOff>
    </xdr:from>
    <xdr:to>
      <xdr:col>4</xdr:col>
      <xdr:colOff>508000</xdr:colOff>
      <xdr:row>34</xdr:row>
      <xdr:rowOff>95249</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96120A8E-EBFA-4325-B10B-7380B1AB4251}"/>
                </a:ext>
              </a:extLst>
            </xdr:cNvPr>
            <xdr:cNvSpPr txBox="1"/>
          </xdr:nvSpPr>
          <xdr:spPr>
            <a:xfrm>
              <a:off x="1149350" y="783907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0" baseline="0">
                          <a:solidFill>
                            <a:schemeClr val="tx1"/>
                          </a:solidFill>
                          <a:latin typeface="Cambria Math" panose="02040503050406030204" pitchFamily="18" charset="0"/>
                        </a:rPr>
                        <m:t>1</m:t>
                      </m:r>
                    </m:sub>
                    <m:sup>
                      <m:r>
                        <a:rPr lang="en-US" sz="2000" b="0" i="0"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a:t>
              </a:r>
              <a14:m>
                <m:oMath xmlns:m="http://schemas.openxmlformats.org/officeDocument/2006/math">
                  <m:sSubSup>
                    <m:sSubSupPr>
                      <m:ctrlPr>
                        <a:rPr lang="en-US" sz="2000" b="0" i="1" baseline="0">
                          <a:solidFill>
                            <a:schemeClr val="tx1"/>
                          </a:solidFill>
                          <a:latin typeface="Cambria Math" panose="02040503050406030204" pitchFamily="18" charset="0"/>
                        </a:rPr>
                      </m:ctrlPr>
                    </m:sSubSupPr>
                    <m:e>
                      <m:r>
                        <a:rPr lang="en-US" sz="2000" b="0" i="1" baseline="0">
                          <a:solidFill>
                            <a:schemeClr val="tx1"/>
                          </a:solidFill>
                          <a:latin typeface="Cambria Math" panose="02040503050406030204" pitchFamily="18" charset="0"/>
                        </a:rPr>
                        <m:t>𝜎</m:t>
                      </m:r>
                    </m:e>
                    <m:sub>
                      <m:r>
                        <a:rPr lang="en-US" sz="2000" b="0" i="1" baseline="0">
                          <a:solidFill>
                            <a:schemeClr val="tx1"/>
                          </a:solidFill>
                          <a:latin typeface="Cambria Math" panose="02040503050406030204" pitchFamily="18" charset="0"/>
                        </a:rPr>
                        <m:t>2</m:t>
                      </m:r>
                    </m:sub>
                    <m:sup>
                      <m:r>
                        <a:rPr lang="en-US" sz="2000" b="0" i="1" baseline="0">
                          <a:solidFill>
                            <a:schemeClr val="tx1"/>
                          </a:solidFill>
                          <a:latin typeface="Cambria Math" panose="02040503050406030204" pitchFamily="18" charset="0"/>
                        </a:rPr>
                        <m:t>2</m:t>
                      </m:r>
                    </m:sup>
                  </m:sSubSup>
                </m:oMath>
              </a14:m>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Choice>
      <mc:Fallback xmlns="">
        <xdr:sp macro="" textlink="">
          <xdr:nvSpPr>
            <xdr:cNvPr id="22" name="TextBox 21">
              <a:extLst>
                <a:ext uri="{FF2B5EF4-FFF2-40B4-BE49-F238E27FC236}">
                  <a16:creationId xmlns:a16="http://schemas.microsoft.com/office/drawing/2014/main" id="{96120A8E-EBFA-4325-B10B-7380B1AB4251}"/>
                </a:ext>
              </a:extLst>
            </xdr:cNvPr>
            <xdr:cNvSpPr txBox="1"/>
          </xdr:nvSpPr>
          <xdr:spPr>
            <a:xfrm>
              <a:off x="1149350" y="7839075"/>
              <a:ext cx="25304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Ha:  = </a:t>
              </a:r>
              <a:r>
                <a:rPr lang="en-US" sz="2000" b="0" i="0" baseline="0">
                  <a:solidFill>
                    <a:schemeClr val="tx1"/>
                  </a:solidFill>
                  <a:latin typeface="Cambria Math" panose="02040503050406030204" pitchFamily="18" charset="0"/>
                </a:rPr>
                <a:t>𝜎_1^2</a:t>
              </a:r>
              <a:r>
                <a:rPr lang="en-US" sz="2000" b="0" baseline="0">
                  <a:solidFill>
                    <a:schemeClr val="tx1"/>
                  </a:solidFill>
                  <a:latin typeface="Lucida Bright" panose="02040602050505020304" pitchFamily="18" charset="0"/>
                </a:rPr>
                <a:t> - </a:t>
              </a:r>
              <a:r>
                <a:rPr lang="en-US" sz="2000" b="0" i="0" baseline="0">
                  <a:solidFill>
                    <a:schemeClr val="tx1"/>
                  </a:solidFill>
                  <a:latin typeface="Cambria Math" panose="02040503050406030204" pitchFamily="18" charset="0"/>
                </a:rPr>
                <a:t>𝜎_2^2</a:t>
              </a:r>
              <a:r>
                <a:rPr lang="en-US" sz="2000" b="0" baseline="0">
                  <a:solidFill>
                    <a:schemeClr val="tx1"/>
                  </a:solidFill>
                  <a:latin typeface="Lucida Bright" panose="02040602050505020304" pitchFamily="18" charset="0"/>
                </a:rPr>
                <a:t> ≠ 0</a:t>
              </a:r>
            </a:p>
            <a:p>
              <a:endParaRPr lang="en-US" sz="2000" b="0" baseline="0">
                <a:solidFill>
                  <a:schemeClr val="tx1"/>
                </a:solidFill>
                <a:latin typeface="Lucida Bright" panose="02040602050505020304" pitchFamily="18" charset="0"/>
              </a:endParaRPr>
            </a:p>
          </xdr:txBody>
        </xdr:sp>
      </mc:Fallback>
    </mc:AlternateContent>
    <xdr:clientData/>
  </xdr:twoCellAnchor>
  <xdr:twoCellAnchor>
    <xdr:from>
      <xdr:col>5</xdr:col>
      <xdr:colOff>95249</xdr:colOff>
      <xdr:row>29</xdr:row>
      <xdr:rowOff>95250</xdr:rowOff>
    </xdr:from>
    <xdr:to>
      <xdr:col>10</xdr:col>
      <xdr:colOff>777874</xdr:colOff>
      <xdr:row>31</xdr:row>
      <xdr:rowOff>222249</xdr:rowOff>
    </xdr:to>
    <xdr:sp macro="" textlink="">
      <xdr:nvSpPr>
        <xdr:cNvPr id="23" name="TextBox 22">
          <a:extLst>
            <a:ext uri="{FF2B5EF4-FFF2-40B4-BE49-F238E27FC236}">
              <a16:creationId xmlns:a16="http://schemas.microsoft.com/office/drawing/2014/main" id="{6149AEAC-664B-4B43-BC26-53A92E4C4BEE}"/>
            </a:ext>
          </a:extLst>
        </xdr:cNvPr>
        <xdr:cNvSpPr txBox="1"/>
      </xdr:nvSpPr>
      <xdr:spPr>
        <a:xfrm>
          <a:off x="4248149" y="7124700"/>
          <a:ext cx="5768975" cy="50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no difference between variances</a:t>
          </a:r>
        </a:p>
      </xdr:txBody>
    </xdr:sp>
    <xdr:clientData/>
  </xdr:twoCellAnchor>
  <xdr:twoCellAnchor>
    <xdr:from>
      <xdr:col>5</xdr:col>
      <xdr:colOff>120649</xdr:colOff>
      <xdr:row>31</xdr:row>
      <xdr:rowOff>406400</xdr:rowOff>
    </xdr:from>
    <xdr:to>
      <xdr:col>10</xdr:col>
      <xdr:colOff>803274</xdr:colOff>
      <xdr:row>34</xdr:row>
      <xdr:rowOff>73024</xdr:rowOff>
    </xdr:to>
    <xdr:sp macro="" textlink="">
      <xdr:nvSpPr>
        <xdr:cNvPr id="24" name="TextBox 23">
          <a:extLst>
            <a:ext uri="{FF2B5EF4-FFF2-40B4-BE49-F238E27FC236}">
              <a16:creationId xmlns:a16="http://schemas.microsoft.com/office/drawing/2014/main" id="{3CEAF079-08DE-4206-AF1A-21C742BF8849}"/>
            </a:ext>
          </a:extLst>
        </xdr:cNvPr>
        <xdr:cNvSpPr txBox="1"/>
      </xdr:nvSpPr>
      <xdr:spPr>
        <a:xfrm>
          <a:off x="4273549" y="7816850"/>
          <a:ext cx="5768975" cy="7905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there is a difference between variances</a:t>
          </a:r>
        </a:p>
      </xdr:txBody>
    </xdr:sp>
    <xdr:clientData/>
  </xdr:twoCellAnchor>
  <xdr:twoCellAnchor>
    <xdr:from>
      <xdr:col>13</xdr:col>
      <xdr:colOff>47625</xdr:colOff>
      <xdr:row>23</xdr:row>
      <xdr:rowOff>333374</xdr:rowOff>
    </xdr:from>
    <xdr:to>
      <xdr:col>18</xdr:col>
      <xdr:colOff>1000126</xdr:colOff>
      <xdr:row>30</xdr:row>
      <xdr:rowOff>95250</xdr:rowOff>
    </xdr:to>
    <xdr:sp macro="" textlink="">
      <xdr:nvSpPr>
        <xdr:cNvPr id="25" name="TextBox 24">
          <a:extLst>
            <a:ext uri="{FF2B5EF4-FFF2-40B4-BE49-F238E27FC236}">
              <a16:creationId xmlns:a16="http://schemas.microsoft.com/office/drawing/2014/main" id="{BEA82E14-5E1D-4E0C-A72D-6455AEB88DF3}"/>
            </a:ext>
          </a:extLst>
        </xdr:cNvPr>
        <xdr:cNvSpPr txBox="1"/>
      </xdr:nvSpPr>
      <xdr:spPr>
        <a:xfrm>
          <a:off x="12430125" y="4981574"/>
          <a:ext cx="6276976" cy="2333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Find the Test Statistics:</a:t>
          </a:r>
        </a:p>
        <a:p>
          <a:endParaRPr lang="en-US" sz="2000" baseline="0">
            <a:latin typeface="Lucida Bright" panose="02040602050505020304" pitchFamily="18" charset="0"/>
          </a:endParaRPr>
        </a:p>
        <a:p>
          <a:r>
            <a:rPr lang="en-US" sz="2000" baseline="0">
              <a:latin typeface="Lucida Bright" panose="02040602050505020304" pitchFamily="18" charset="0"/>
            </a:rPr>
            <a:t>F = (s1^2)/(s2^2) = (1.30^2)/(1.16^2) = </a:t>
          </a:r>
          <a:r>
            <a:rPr lang="en-US" sz="2000" b="1" baseline="0">
              <a:solidFill>
                <a:srgbClr val="FF0000"/>
              </a:solidFill>
              <a:latin typeface="Lucida Bright" panose="02040602050505020304" pitchFamily="18" charset="0"/>
            </a:rPr>
            <a:t>1.2559</a:t>
          </a:r>
        </a:p>
        <a:p>
          <a:endParaRPr lang="en-US" sz="2000" baseline="0">
            <a:latin typeface="Lucida Bright" panose="02040602050505020304" pitchFamily="18" charset="0"/>
          </a:endParaRPr>
        </a:p>
        <a:p>
          <a:r>
            <a:rPr lang="en-US" sz="2000" baseline="0">
              <a:latin typeface="Lucida Bright" panose="02040602050505020304" pitchFamily="18" charset="0"/>
            </a:rPr>
            <a:t>The larger sample variance is the numerator</a:t>
          </a:r>
        </a:p>
      </xdr:txBody>
    </xdr:sp>
    <xdr:clientData/>
  </xdr:twoCellAnchor>
  <xdr:twoCellAnchor>
    <xdr:from>
      <xdr:col>7</xdr:col>
      <xdr:colOff>47625</xdr:colOff>
      <xdr:row>25</xdr:row>
      <xdr:rowOff>444500</xdr:rowOff>
    </xdr:from>
    <xdr:to>
      <xdr:col>13</xdr:col>
      <xdr:colOff>47625</xdr:colOff>
      <xdr:row>27</xdr:row>
      <xdr:rowOff>269875</xdr:rowOff>
    </xdr:to>
    <xdr:cxnSp macro="">
      <xdr:nvCxnSpPr>
        <xdr:cNvPr id="26" name="Straight Arrow Connector 25">
          <a:extLst>
            <a:ext uri="{FF2B5EF4-FFF2-40B4-BE49-F238E27FC236}">
              <a16:creationId xmlns:a16="http://schemas.microsoft.com/office/drawing/2014/main" id="{C1030A93-4376-4A5D-8914-4C6A1D85887C}"/>
            </a:ext>
          </a:extLst>
        </xdr:cNvPr>
        <xdr:cNvCxnSpPr/>
      </xdr:nvCxnSpPr>
      <xdr:spPr>
        <a:xfrm flipV="1">
          <a:off x="6810375" y="5816600"/>
          <a:ext cx="5619750" cy="806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200024</xdr:colOff>
      <xdr:row>39</xdr:row>
      <xdr:rowOff>9524</xdr:rowOff>
    </xdr:from>
    <xdr:to>
      <xdr:col>11</xdr:col>
      <xdr:colOff>285749</xdr:colOff>
      <xdr:row>42</xdr:row>
      <xdr:rowOff>47625</xdr:rowOff>
    </xdr:to>
    <xdr:sp macro="" textlink="">
      <xdr:nvSpPr>
        <xdr:cNvPr id="27" name="TextBox 26">
          <a:extLst>
            <a:ext uri="{FF2B5EF4-FFF2-40B4-BE49-F238E27FC236}">
              <a16:creationId xmlns:a16="http://schemas.microsoft.com/office/drawing/2014/main" id="{C0DC86E5-CD8C-410A-82EA-3184A36A08F5}"/>
            </a:ext>
          </a:extLst>
        </xdr:cNvPr>
        <xdr:cNvSpPr txBox="1"/>
      </xdr:nvSpPr>
      <xdr:spPr>
        <a:xfrm>
          <a:off x="1428749" y="10010774"/>
          <a:ext cx="9077325" cy="8953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There is no evidence at </a:t>
          </a:r>
          <a:r>
            <a:rPr lang="el-GR" sz="2400" baseline="0">
              <a:latin typeface="Times New Roman" panose="02020603050405020304" pitchFamily="18" charset="0"/>
              <a:cs typeface="Times New Roman" panose="02020603050405020304" pitchFamily="18" charset="0"/>
            </a:rPr>
            <a:t>α</a:t>
          </a:r>
          <a:r>
            <a:rPr lang="en-US" sz="2400" baseline="0">
              <a:latin typeface="Lucida Bright" panose="02040602050505020304" pitchFamily="18" charset="0"/>
              <a:cs typeface="Times New Roman" panose="02020603050405020304" pitchFamily="18" charset="0"/>
            </a:rPr>
            <a:t>  = 0.05 of differences in variances.</a:t>
          </a:r>
          <a:endParaRPr lang="en-US" sz="2400" baseline="0">
            <a:latin typeface="Lucida Bright" panose="02040602050505020304" pitchFamily="18" charset="0"/>
          </a:endParaRPr>
        </a:p>
      </xdr:txBody>
    </xdr:sp>
    <xdr:clientData/>
  </xdr:twoCellAnchor>
  <xdr:twoCellAnchor>
    <xdr:from>
      <xdr:col>12</xdr:col>
      <xdr:colOff>898072</xdr:colOff>
      <xdr:row>2</xdr:row>
      <xdr:rowOff>95250</xdr:rowOff>
    </xdr:from>
    <xdr:to>
      <xdr:col>16</xdr:col>
      <xdr:colOff>653143</xdr:colOff>
      <xdr:row>7</xdr:row>
      <xdr:rowOff>114300</xdr:rowOff>
    </xdr:to>
    <xdr:sp macro="" textlink="">
      <xdr:nvSpPr>
        <xdr:cNvPr id="3" name="Rounded Rectangle 11">
          <a:hlinkClick xmlns:r="http://schemas.openxmlformats.org/officeDocument/2006/relationships" r:id="rId3"/>
          <a:extLst>
            <a:ext uri="{FF2B5EF4-FFF2-40B4-BE49-F238E27FC236}">
              <a16:creationId xmlns:a16="http://schemas.microsoft.com/office/drawing/2014/main" id="{40251721-077B-44E8-95EA-B033CAA79774}"/>
            </a:ext>
          </a:extLst>
        </xdr:cNvPr>
        <xdr:cNvSpPr/>
      </xdr:nvSpPr>
      <xdr:spPr>
        <a:xfrm>
          <a:off x="12178393" y="476250"/>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465362</xdr:colOff>
      <xdr:row>1</xdr:row>
      <xdr:rowOff>27213</xdr:rowOff>
    </xdr:from>
    <xdr:to>
      <xdr:col>2</xdr:col>
      <xdr:colOff>761999</xdr:colOff>
      <xdr:row>7</xdr:row>
      <xdr:rowOff>176893</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D275B101-3C95-4118-84D3-6282339301F3}"/>
            </a:ext>
          </a:extLst>
        </xdr:cNvPr>
        <xdr:cNvSpPr/>
      </xdr:nvSpPr>
      <xdr:spPr>
        <a:xfrm>
          <a:off x="465362" y="217713"/>
          <a:ext cx="1525362" cy="1292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299358</xdr:colOff>
      <xdr:row>2</xdr:row>
      <xdr:rowOff>100695</xdr:rowOff>
    </xdr:from>
    <xdr:to>
      <xdr:col>8</xdr:col>
      <xdr:colOff>830036</xdr:colOff>
      <xdr:row>6</xdr:row>
      <xdr:rowOff>141517</xdr:rowOff>
    </xdr:to>
    <xdr:sp macro="" textlink="">
      <xdr:nvSpPr>
        <xdr:cNvPr id="3" name="Rounded Rectangle 1">
          <a:extLst>
            <a:ext uri="{FF2B5EF4-FFF2-40B4-BE49-F238E27FC236}">
              <a16:creationId xmlns:a16="http://schemas.microsoft.com/office/drawing/2014/main" id="{ABEE6264-F31D-4F5A-AFE6-2A20681395F3}"/>
            </a:ext>
          </a:extLst>
        </xdr:cNvPr>
        <xdr:cNvSpPr/>
      </xdr:nvSpPr>
      <xdr:spPr>
        <a:xfrm>
          <a:off x="2756808" y="481695"/>
          <a:ext cx="671240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53066</xdr:colOff>
      <xdr:row>40</xdr:row>
      <xdr:rowOff>126817</xdr:rowOff>
    </xdr:from>
    <xdr:to>
      <xdr:col>12</xdr:col>
      <xdr:colOff>571951</xdr:colOff>
      <xdr:row>44</xdr:row>
      <xdr:rowOff>111125</xdr:rowOff>
    </xdr:to>
    <xdr:sp macro="" textlink="">
      <xdr:nvSpPr>
        <xdr:cNvPr id="4" name="Right Brace 3">
          <a:extLst>
            <a:ext uri="{FF2B5EF4-FFF2-40B4-BE49-F238E27FC236}">
              <a16:creationId xmlns:a16="http://schemas.microsoft.com/office/drawing/2014/main" id="{A5BF24C6-9DFA-44A0-8A2A-76962C48D991}"/>
            </a:ext>
          </a:extLst>
        </xdr:cNvPr>
        <xdr:cNvSpPr/>
      </xdr:nvSpPr>
      <xdr:spPr>
        <a:xfrm rot="10800000" flipV="1">
          <a:off x="13168991" y="10947217"/>
          <a:ext cx="518885" cy="15083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5" name="TextBox 4">
          <a:extLst>
            <a:ext uri="{FF2B5EF4-FFF2-40B4-BE49-F238E27FC236}">
              <a16:creationId xmlns:a16="http://schemas.microsoft.com/office/drawing/2014/main" id="{3AB376B5-8C43-40A8-8AB2-984780611FC4}"/>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5012EFF7-3C88-4849-8322-14E9DD3FE66D}"/>
            </a:ext>
          </a:extLst>
        </xdr:cNvPr>
        <xdr:cNvCxnSpPr/>
      </xdr:nvCxnSpPr>
      <xdr:spPr>
        <a:xfrm flipH="1">
          <a:off x="13433425" y="1920875"/>
          <a:ext cx="0" cy="147510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590B37E-DF7C-425C-89D2-3D9B99FE8B43}"/>
            </a:ext>
          </a:extLst>
        </xdr:cNvPr>
        <xdr:cNvSpPr/>
      </xdr:nvSpPr>
      <xdr:spPr>
        <a:xfrm>
          <a:off x="9344025" y="116205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86364741-2B67-4CB1-8EAE-B9170968D28C}"/>
            </a:ext>
          </a:extLst>
        </xdr:cNvPr>
        <xdr:cNvSpPr/>
      </xdr:nvSpPr>
      <xdr:spPr>
        <a:xfrm>
          <a:off x="10182225" y="134493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5DF1F34F-2E84-402A-A759-7C65E860DB06}"/>
            </a:ext>
          </a:extLst>
        </xdr:cNvPr>
        <xdr:cNvSpPr/>
      </xdr:nvSpPr>
      <xdr:spPr>
        <a:xfrm>
          <a:off x="3235325" y="13995400"/>
          <a:ext cx="2400300" cy="142544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0" name="Straight Arrow Connector 9">
          <a:extLst>
            <a:ext uri="{FF2B5EF4-FFF2-40B4-BE49-F238E27FC236}">
              <a16:creationId xmlns:a16="http://schemas.microsoft.com/office/drawing/2014/main" id="{D94F6D1F-DA5F-47B8-9521-B7A8CB9ACAF6}"/>
            </a:ext>
          </a:extLst>
        </xdr:cNvPr>
        <xdr:cNvCxnSpPr/>
      </xdr:nvCxnSpPr>
      <xdr:spPr>
        <a:xfrm>
          <a:off x="8178800" y="5197476"/>
          <a:ext cx="787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1" name="Straight Arrow Connector 10">
          <a:extLst>
            <a:ext uri="{FF2B5EF4-FFF2-40B4-BE49-F238E27FC236}">
              <a16:creationId xmlns:a16="http://schemas.microsoft.com/office/drawing/2014/main" id="{190451CE-E085-415A-BD3B-93724E059303}"/>
            </a:ext>
          </a:extLst>
        </xdr:cNvPr>
        <xdr:cNvCxnSpPr/>
      </xdr:nvCxnSpPr>
      <xdr:spPr>
        <a:xfrm>
          <a:off x="9712325" y="470535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2" name="TextBox 11">
          <a:extLst>
            <a:ext uri="{FF2B5EF4-FFF2-40B4-BE49-F238E27FC236}">
              <a16:creationId xmlns:a16="http://schemas.microsoft.com/office/drawing/2014/main" id="{CF6FD997-F145-4B54-9CFB-5F9342424025}"/>
            </a:ext>
          </a:extLst>
        </xdr:cNvPr>
        <xdr:cNvSpPr txBox="1"/>
      </xdr:nvSpPr>
      <xdr:spPr>
        <a:xfrm>
          <a:off x="13909675" y="6775450"/>
          <a:ext cx="6845300" cy="571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twoCellAnchor>
    <xdr:from>
      <xdr:col>13</xdr:col>
      <xdr:colOff>13607</xdr:colOff>
      <xdr:row>2</xdr:row>
      <xdr:rowOff>136071</xdr:rowOff>
    </xdr:from>
    <xdr:to>
      <xdr:col>16</xdr:col>
      <xdr:colOff>356054</xdr:colOff>
      <xdr:row>7</xdr:row>
      <xdr:rowOff>155121</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3470E92B-BE38-4C77-8A45-9A145518F9B4}"/>
            </a:ext>
          </a:extLst>
        </xdr:cNvPr>
        <xdr:cNvSpPr/>
      </xdr:nvSpPr>
      <xdr:spPr>
        <a:xfrm>
          <a:off x="14260286" y="517071"/>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484506</xdr:colOff>
      <xdr:row>4</xdr:row>
      <xdr:rowOff>66673</xdr:rowOff>
    </xdr:from>
    <xdr:to>
      <xdr:col>28</xdr:col>
      <xdr:colOff>30027</xdr:colOff>
      <xdr:row>10</xdr:row>
      <xdr:rowOff>59871</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9057006" y="828673"/>
          <a:ext cx="8118021"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Pretest 4 </a:t>
          </a:r>
          <a:r>
            <a:rPr lang="en-US" sz="4000" b="1" baseline="0">
              <a:solidFill>
                <a:schemeClr val="accent3">
                  <a:lumMod val="50000"/>
                </a:schemeClr>
              </a:solidFill>
              <a:latin typeface="Lucida Bright" panose="02040602050505020304" pitchFamily="18" charset="0"/>
            </a:rPr>
            <a:t>-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472165</xdr:colOff>
      <xdr:row>28</xdr:row>
      <xdr:rowOff>126547</xdr:rowOff>
    </xdr:from>
    <xdr:to>
      <xdr:col>26</xdr:col>
      <xdr:colOff>24947</xdr:colOff>
      <xdr:row>33</xdr:row>
      <xdr:rowOff>44904</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493951" y="5460547"/>
          <a:ext cx="44513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295728</xdr:colOff>
      <xdr:row>54</xdr:row>
      <xdr:rowOff>27212</xdr:rowOff>
    </xdr:from>
    <xdr:to>
      <xdr:col>16</xdr:col>
      <xdr:colOff>539750</xdr:colOff>
      <xdr:row>58</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5806621" y="10314212"/>
          <a:ext cx="45302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374193</xdr:colOff>
      <xdr:row>15</xdr:row>
      <xdr:rowOff>110670</xdr:rowOff>
    </xdr:from>
    <xdr:to>
      <xdr:col>26</xdr:col>
      <xdr:colOff>5894</xdr:colOff>
      <xdr:row>20</xdr:row>
      <xdr:rowOff>23583</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395979" y="2968170"/>
          <a:ext cx="45302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18</xdr:col>
      <xdr:colOff>452210</xdr:colOff>
      <xdr:row>22</xdr:row>
      <xdr:rowOff>29031</xdr:rowOff>
    </xdr:from>
    <xdr:to>
      <xdr:col>26</xdr:col>
      <xdr:colOff>64861</xdr:colOff>
      <xdr:row>26</xdr:row>
      <xdr:rowOff>132444</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473996" y="4220031"/>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394878</xdr:colOff>
      <xdr:row>47</xdr:row>
      <xdr:rowOff>188779</xdr:rowOff>
    </xdr:from>
    <xdr:to>
      <xdr:col>17</xdr:col>
      <xdr:colOff>7529</xdr:colOff>
      <xdr:row>52</xdr:row>
      <xdr:rowOff>109312</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5905771" y="9142279"/>
          <a:ext cx="45112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13607</xdr:colOff>
      <xdr:row>34</xdr:row>
      <xdr:rowOff>163286</xdr:rowOff>
    </xdr:from>
    <xdr:to>
      <xdr:col>26</xdr:col>
      <xdr:colOff>178710</xdr:colOff>
      <xdr:row>39</xdr:row>
      <xdr:rowOff>81643</xdr:rowOff>
    </xdr:to>
    <xdr:sp macro="" textlink="">
      <xdr:nvSpPr>
        <xdr:cNvPr id="17" name="Rounded Rectangle 9">
          <a:hlinkClick xmlns:r="http://schemas.openxmlformats.org/officeDocument/2006/relationships" r:id="rId13"/>
          <a:extLst>
            <a:ext uri="{FF2B5EF4-FFF2-40B4-BE49-F238E27FC236}">
              <a16:creationId xmlns:a16="http://schemas.microsoft.com/office/drawing/2014/main" id="{A7354494-4233-48AE-8CCD-ADA8760EB48B}"/>
            </a:ext>
          </a:extLst>
        </xdr:cNvPr>
        <xdr:cNvSpPr/>
      </xdr:nvSpPr>
      <xdr:spPr>
        <a:xfrm>
          <a:off x="11647714" y="6640286"/>
          <a:ext cx="44513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40821</xdr:colOff>
      <xdr:row>41</xdr:row>
      <xdr:rowOff>81643</xdr:rowOff>
    </xdr:from>
    <xdr:to>
      <xdr:col>26</xdr:col>
      <xdr:colOff>205924</xdr:colOff>
      <xdr:row>46</xdr:row>
      <xdr:rowOff>0</xdr:rowOff>
    </xdr:to>
    <xdr:sp macro="" textlink="">
      <xdr:nvSpPr>
        <xdr:cNvPr id="18" name="Rounded Rectangle 9">
          <a:hlinkClick xmlns:r="http://schemas.openxmlformats.org/officeDocument/2006/relationships" r:id="rId14"/>
          <a:extLst>
            <a:ext uri="{FF2B5EF4-FFF2-40B4-BE49-F238E27FC236}">
              <a16:creationId xmlns:a16="http://schemas.microsoft.com/office/drawing/2014/main" id="{39C07BB1-977D-4D06-9CD1-A06CB5945D5B}"/>
            </a:ext>
          </a:extLst>
        </xdr:cNvPr>
        <xdr:cNvSpPr/>
      </xdr:nvSpPr>
      <xdr:spPr>
        <a:xfrm>
          <a:off x="11674928" y="7892143"/>
          <a:ext cx="44513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81642</xdr:colOff>
      <xdr:row>48</xdr:row>
      <xdr:rowOff>0</xdr:rowOff>
    </xdr:from>
    <xdr:to>
      <xdr:col>26</xdr:col>
      <xdr:colOff>204107</xdr:colOff>
      <xdr:row>52</xdr:row>
      <xdr:rowOff>108857</xdr:rowOff>
    </xdr:to>
    <xdr:sp macro="" textlink="">
      <xdr:nvSpPr>
        <xdr:cNvPr id="15" name="Rounded Rectangle 9">
          <a:hlinkClick xmlns:r="http://schemas.openxmlformats.org/officeDocument/2006/relationships" r:id="rId15"/>
          <a:extLst>
            <a:ext uri="{FF2B5EF4-FFF2-40B4-BE49-F238E27FC236}">
              <a16:creationId xmlns:a16="http://schemas.microsoft.com/office/drawing/2014/main" id="{7843DC50-A677-49B3-B205-8A95CA7483AB}"/>
            </a:ext>
          </a:extLst>
        </xdr:cNvPr>
        <xdr:cNvSpPr/>
      </xdr:nvSpPr>
      <xdr:spPr>
        <a:xfrm>
          <a:off x="11715749" y="9144000"/>
          <a:ext cx="4408715"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163288</xdr:colOff>
      <xdr:row>54</xdr:row>
      <xdr:rowOff>13607</xdr:rowOff>
    </xdr:from>
    <xdr:to>
      <xdr:col>26</xdr:col>
      <xdr:colOff>244930</xdr:colOff>
      <xdr:row>58</xdr:row>
      <xdr:rowOff>122464</xdr:rowOff>
    </xdr:to>
    <xdr:sp macro="" textlink="">
      <xdr:nvSpPr>
        <xdr:cNvPr id="16" name="Rounded Rectangle 9">
          <a:hlinkClick xmlns:r="http://schemas.openxmlformats.org/officeDocument/2006/relationships" r:id="rId16"/>
          <a:extLst>
            <a:ext uri="{FF2B5EF4-FFF2-40B4-BE49-F238E27FC236}">
              <a16:creationId xmlns:a16="http://schemas.microsoft.com/office/drawing/2014/main" id="{336BF4DE-9DBE-4619-B2B5-BA5BF3586412}"/>
            </a:ext>
          </a:extLst>
        </xdr:cNvPr>
        <xdr:cNvSpPr/>
      </xdr:nvSpPr>
      <xdr:spPr>
        <a:xfrm>
          <a:off x="11797395" y="10300607"/>
          <a:ext cx="4367892"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28</xdr:col>
      <xdr:colOff>122464</xdr:colOff>
      <xdr:row>15</xdr:row>
      <xdr:rowOff>108857</xdr:rowOff>
    </xdr:from>
    <xdr:to>
      <xdr:col>35</xdr:col>
      <xdr:colOff>287567</xdr:colOff>
      <xdr:row>20</xdr:row>
      <xdr:rowOff>27214</xdr:rowOff>
    </xdr:to>
    <xdr:sp macro="" textlink="">
      <xdr:nvSpPr>
        <xdr:cNvPr id="19" name="Rounded Rectangle 9">
          <a:hlinkClick xmlns:r="http://schemas.openxmlformats.org/officeDocument/2006/relationships" r:id="rId17"/>
          <a:extLst>
            <a:ext uri="{FF2B5EF4-FFF2-40B4-BE49-F238E27FC236}">
              <a16:creationId xmlns:a16="http://schemas.microsoft.com/office/drawing/2014/main" id="{E5160964-CC7F-4FBF-9932-42BFE2C3CD5B}"/>
            </a:ext>
          </a:extLst>
        </xdr:cNvPr>
        <xdr:cNvSpPr/>
      </xdr:nvSpPr>
      <xdr:spPr>
        <a:xfrm>
          <a:off x="17267464" y="2966357"/>
          <a:ext cx="44513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28</xdr:col>
      <xdr:colOff>122463</xdr:colOff>
      <xdr:row>22</xdr:row>
      <xdr:rowOff>27214</xdr:rowOff>
    </xdr:from>
    <xdr:to>
      <xdr:col>35</xdr:col>
      <xdr:colOff>287566</xdr:colOff>
      <xdr:row>26</xdr:row>
      <xdr:rowOff>136071</xdr:rowOff>
    </xdr:to>
    <xdr:sp macro="" textlink="">
      <xdr:nvSpPr>
        <xdr:cNvPr id="20" name="Rounded Rectangle 9">
          <a:hlinkClick xmlns:r="http://schemas.openxmlformats.org/officeDocument/2006/relationships" r:id="rId18"/>
          <a:extLst>
            <a:ext uri="{FF2B5EF4-FFF2-40B4-BE49-F238E27FC236}">
              <a16:creationId xmlns:a16="http://schemas.microsoft.com/office/drawing/2014/main" id="{0B879560-B204-4CFE-A977-B90C9F51995D}"/>
            </a:ext>
          </a:extLst>
        </xdr:cNvPr>
        <xdr:cNvSpPr/>
      </xdr:nvSpPr>
      <xdr:spPr>
        <a:xfrm>
          <a:off x="17267463" y="4218214"/>
          <a:ext cx="44513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16</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465362</xdr:colOff>
      <xdr:row>1</xdr:row>
      <xdr:rowOff>27213</xdr:rowOff>
    </xdr:from>
    <xdr:to>
      <xdr:col>2</xdr:col>
      <xdr:colOff>761999</xdr:colOff>
      <xdr:row>7</xdr:row>
      <xdr:rowOff>176893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5A39490-0726-4FB9-8622-51AD3D2AAF46}"/>
            </a:ext>
          </a:extLst>
        </xdr:cNvPr>
        <xdr:cNvSpPr/>
      </xdr:nvSpPr>
      <xdr:spPr>
        <a:xfrm>
          <a:off x="465362" y="217713"/>
          <a:ext cx="1534887" cy="12926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299358</xdr:colOff>
      <xdr:row>2</xdr:row>
      <xdr:rowOff>100695</xdr:rowOff>
    </xdr:from>
    <xdr:to>
      <xdr:col>8</xdr:col>
      <xdr:colOff>830036</xdr:colOff>
      <xdr:row>6</xdr:row>
      <xdr:rowOff>141517</xdr:rowOff>
    </xdr:to>
    <xdr:sp macro="" textlink="">
      <xdr:nvSpPr>
        <xdr:cNvPr id="5" name="Rounded Rectangle 1">
          <a:extLst>
            <a:ext uri="{FF2B5EF4-FFF2-40B4-BE49-F238E27FC236}">
              <a16:creationId xmlns:a16="http://schemas.microsoft.com/office/drawing/2014/main" id="{78B027E5-EEA2-4896-9589-F2D2B10CCC6F}"/>
            </a:ext>
          </a:extLst>
        </xdr:cNvPr>
        <xdr:cNvSpPr/>
      </xdr:nvSpPr>
      <xdr:spPr>
        <a:xfrm>
          <a:off x="2762251" y="481695"/>
          <a:ext cx="6721928"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53066</xdr:colOff>
      <xdr:row>40</xdr:row>
      <xdr:rowOff>126817</xdr:rowOff>
    </xdr:from>
    <xdr:to>
      <xdr:col>12</xdr:col>
      <xdr:colOff>571951</xdr:colOff>
      <xdr:row>44</xdr:row>
      <xdr:rowOff>111125</xdr:rowOff>
    </xdr:to>
    <xdr:sp macro="" textlink="">
      <xdr:nvSpPr>
        <xdr:cNvPr id="8" name="Right Brace 7">
          <a:extLst>
            <a:ext uri="{FF2B5EF4-FFF2-40B4-BE49-F238E27FC236}">
              <a16:creationId xmlns:a16="http://schemas.microsoft.com/office/drawing/2014/main" id="{8150E8E3-9571-4B0C-9B20-D716C843AE32}"/>
            </a:ext>
          </a:extLst>
        </xdr:cNvPr>
        <xdr:cNvSpPr/>
      </xdr:nvSpPr>
      <xdr:spPr>
        <a:xfrm rot="10800000" flipV="1">
          <a:off x="8800826" y="8257357"/>
          <a:ext cx="518885" cy="12644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4" name="TextBox 3">
          <a:extLst>
            <a:ext uri="{FF2B5EF4-FFF2-40B4-BE49-F238E27FC236}">
              <a16:creationId xmlns:a16="http://schemas.microsoft.com/office/drawing/2014/main" id="{6A1A33B0-A49D-4BDE-AF0F-83C99E6D6FCB}"/>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11" name="Straight Connector 10">
          <a:extLst>
            <a:ext uri="{FF2B5EF4-FFF2-40B4-BE49-F238E27FC236}">
              <a16:creationId xmlns:a16="http://schemas.microsoft.com/office/drawing/2014/main" id="{1F40F5B7-01ED-445D-9C1D-6B1EEEA76F3B}"/>
            </a:ext>
          </a:extLst>
        </xdr:cNvPr>
        <xdr:cNvCxnSpPr/>
      </xdr:nvCxnSpPr>
      <xdr:spPr>
        <a:xfrm flipH="1">
          <a:off x="13433425" y="1920875"/>
          <a:ext cx="0" cy="149701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12" name="Rounded Rectangular Callout 6">
          <a:extLst>
            <a:ext uri="{FF2B5EF4-FFF2-40B4-BE49-F238E27FC236}">
              <a16:creationId xmlns:a16="http://schemas.microsoft.com/office/drawing/2014/main" id="{E9EA0DB8-B218-49B0-B93E-BF9CCD87D5CE}"/>
            </a:ext>
          </a:extLst>
        </xdr:cNvPr>
        <xdr:cNvSpPr/>
      </xdr:nvSpPr>
      <xdr:spPr>
        <a:xfrm>
          <a:off x="9344025" y="11839575"/>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13" name="Rounded Rectangular Callout 8">
          <a:extLst>
            <a:ext uri="{FF2B5EF4-FFF2-40B4-BE49-F238E27FC236}">
              <a16:creationId xmlns:a16="http://schemas.microsoft.com/office/drawing/2014/main" id="{BC18D6E6-AAF8-4D3E-8AAD-0D57A6775DAE}"/>
            </a:ext>
          </a:extLst>
        </xdr:cNvPr>
        <xdr:cNvSpPr/>
      </xdr:nvSpPr>
      <xdr:spPr>
        <a:xfrm>
          <a:off x="10182225" y="13668375"/>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14" name="Rounded Rectangular Callout 6">
          <a:extLst>
            <a:ext uri="{FF2B5EF4-FFF2-40B4-BE49-F238E27FC236}">
              <a16:creationId xmlns:a16="http://schemas.microsoft.com/office/drawing/2014/main" id="{2B112D93-B71C-4724-B9D0-AB6D929218B0}"/>
            </a:ext>
          </a:extLst>
        </xdr:cNvPr>
        <xdr:cNvSpPr/>
      </xdr:nvSpPr>
      <xdr:spPr>
        <a:xfrm>
          <a:off x="3235325" y="14214475"/>
          <a:ext cx="2400300" cy="142544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5" name="Straight Arrow Connector 14">
          <a:extLst>
            <a:ext uri="{FF2B5EF4-FFF2-40B4-BE49-F238E27FC236}">
              <a16:creationId xmlns:a16="http://schemas.microsoft.com/office/drawing/2014/main" id="{8DEF31A9-DB89-486C-9CF2-C4BF1154BE37}"/>
            </a:ext>
          </a:extLst>
        </xdr:cNvPr>
        <xdr:cNvCxnSpPr/>
      </xdr:nvCxnSpPr>
      <xdr:spPr>
        <a:xfrm>
          <a:off x="8178800" y="5397501"/>
          <a:ext cx="787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6" name="Straight Arrow Connector 15">
          <a:extLst>
            <a:ext uri="{FF2B5EF4-FFF2-40B4-BE49-F238E27FC236}">
              <a16:creationId xmlns:a16="http://schemas.microsoft.com/office/drawing/2014/main" id="{C128A536-CD82-4BC3-902B-B2B0C60A12CE}"/>
            </a:ext>
          </a:extLst>
        </xdr:cNvPr>
        <xdr:cNvCxnSpPr/>
      </xdr:nvCxnSpPr>
      <xdr:spPr>
        <a:xfrm>
          <a:off x="9712325" y="4905376"/>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7" name="TextBox 16">
          <a:extLst>
            <a:ext uri="{FF2B5EF4-FFF2-40B4-BE49-F238E27FC236}">
              <a16:creationId xmlns:a16="http://schemas.microsoft.com/office/drawing/2014/main" id="{8673ED6A-6451-4C60-9070-366AADD09A12}"/>
            </a:ext>
          </a:extLst>
        </xdr:cNvPr>
        <xdr:cNvSpPr txBox="1"/>
      </xdr:nvSpPr>
      <xdr:spPr>
        <a:xfrm>
          <a:off x="13909675" y="6975475"/>
          <a:ext cx="6845300" cy="573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twoCellAnchor>
    <xdr:from>
      <xdr:col>0</xdr:col>
      <xdr:colOff>585108</xdr:colOff>
      <xdr:row>29</xdr:row>
      <xdr:rowOff>95251</xdr:rowOff>
    </xdr:from>
    <xdr:to>
      <xdr:col>5</xdr:col>
      <xdr:colOff>802822</xdr:colOff>
      <xdr:row>33</xdr:row>
      <xdr:rowOff>155122</xdr:rowOff>
    </xdr:to>
    <xdr:sp macro="" textlink="">
      <xdr:nvSpPr>
        <xdr:cNvPr id="6" name="Rounded Rectangle 11">
          <a:hlinkClick xmlns:r="http://schemas.openxmlformats.org/officeDocument/2006/relationships" r:id="rId2"/>
          <a:extLst>
            <a:ext uri="{FF2B5EF4-FFF2-40B4-BE49-F238E27FC236}">
              <a16:creationId xmlns:a16="http://schemas.microsoft.com/office/drawing/2014/main" id="{6FA8BEAB-5049-46BA-9BED-CBF656F6E33C}"/>
            </a:ext>
          </a:extLst>
        </xdr:cNvPr>
        <xdr:cNvSpPr/>
      </xdr:nvSpPr>
      <xdr:spPr>
        <a:xfrm>
          <a:off x="585108" y="764721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122465</xdr:colOff>
      <xdr:row>0</xdr:row>
      <xdr:rowOff>146956</xdr:rowOff>
    </xdr:from>
    <xdr:to>
      <xdr:col>2</xdr:col>
      <xdr:colOff>190499</xdr:colOff>
      <xdr:row>6</xdr:row>
      <xdr:rowOff>65314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35584C4-4C26-4ED9-960A-CFE5ECB5331A}"/>
            </a:ext>
          </a:extLst>
        </xdr:cNvPr>
        <xdr:cNvSpPr/>
      </xdr:nvSpPr>
      <xdr:spPr>
        <a:xfrm>
          <a:off x="1363436" y="146956"/>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919843</xdr:colOff>
      <xdr:row>8</xdr:row>
      <xdr:rowOff>146957</xdr:rowOff>
    </xdr:from>
    <xdr:to>
      <xdr:col>9</xdr:col>
      <xdr:colOff>938896</xdr:colOff>
      <xdr:row>36</xdr:row>
      <xdr:rowOff>70757</xdr:rowOff>
    </xdr:to>
    <xdr:cxnSp macro="">
      <xdr:nvCxnSpPr>
        <xdr:cNvPr id="4" name="Straight Connector 3">
          <a:extLst>
            <a:ext uri="{FF2B5EF4-FFF2-40B4-BE49-F238E27FC236}">
              <a16:creationId xmlns:a16="http://schemas.microsoft.com/office/drawing/2014/main" id="{6236284B-F2CE-4004-BD48-857D6CD35278}"/>
            </a:ext>
          </a:extLst>
        </xdr:cNvPr>
        <xdr:cNvCxnSpPr/>
      </xdr:nvCxnSpPr>
      <xdr:spPr>
        <a:xfrm>
          <a:off x="10308772" y="1670957"/>
          <a:ext cx="19053" cy="75574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1077686</xdr:colOff>
      <xdr:row>1</xdr:row>
      <xdr:rowOff>138793</xdr:rowOff>
    </xdr:from>
    <xdr:to>
      <xdr:col>9</xdr:col>
      <xdr:colOff>881743</xdr:colOff>
      <xdr:row>5</xdr:row>
      <xdr:rowOff>179615</xdr:rowOff>
    </xdr:to>
    <xdr:sp macro="" textlink="">
      <xdr:nvSpPr>
        <xdr:cNvPr id="5" name="Rounded Rectangle 1">
          <a:extLst>
            <a:ext uri="{FF2B5EF4-FFF2-40B4-BE49-F238E27FC236}">
              <a16:creationId xmlns:a16="http://schemas.microsoft.com/office/drawing/2014/main" id="{D4F9D81E-4AB0-4C35-B072-B23A8697E9FF}"/>
            </a:ext>
          </a:extLst>
        </xdr:cNvPr>
        <xdr:cNvSpPr/>
      </xdr:nvSpPr>
      <xdr:spPr>
        <a:xfrm>
          <a:off x="2318657" y="323850"/>
          <a:ext cx="8186057"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226060</xdr:colOff>
      <xdr:row>8</xdr:row>
      <xdr:rowOff>74295</xdr:rowOff>
    </xdr:from>
    <xdr:to>
      <xdr:col>8</xdr:col>
      <xdr:colOff>394607</xdr:colOff>
      <xdr:row>21</xdr:row>
      <xdr:rowOff>204107</xdr:rowOff>
    </xdr:to>
    <xdr:sp macro="" textlink="">
      <xdr:nvSpPr>
        <xdr:cNvPr id="6" name="TextBox 5">
          <a:extLst>
            <a:ext uri="{FF2B5EF4-FFF2-40B4-BE49-F238E27FC236}">
              <a16:creationId xmlns:a16="http://schemas.microsoft.com/office/drawing/2014/main" id="{4DE0C4EF-886F-4B6C-9BCF-5615211B5C4E}"/>
            </a:ext>
          </a:extLst>
        </xdr:cNvPr>
        <xdr:cNvSpPr txBox="1"/>
      </xdr:nvSpPr>
      <xdr:spPr>
        <a:xfrm>
          <a:off x="838381" y="1598295"/>
          <a:ext cx="7516405" cy="32050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Anderson 4e 568Single</a:t>
          </a:r>
        </a:p>
        <a:p>
          <a:r>
            <a:rPr lang="en-US" sz="2000" b="0" baseline="0">
              <a:solidFill>
                <a:schemeClr val="tx1"/>
              </a:solidFill>
              <a:latin typeface="Lucida Bright" panose="02040602050505020304" pitchFamily="18" charset="0"/>
            </a:rPr>
            <a:t>Single-Factor ANOVA F Test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Ho: µ1 = µ2 = µ3 = µ4....µk</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Ha: Not all µi  are the same</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α =0.05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Should Ho be rejected?</a:t>
          </a:r>
          <a:endParaRPr lang="en-US" sz="2000" b="0" baseline="0">
            <a:solidFill>
              <a:schemeClr val="tx1"/>
            </a:solidFill>
            <a:latin typeface="Lucida Bright" panose="02040602050505020304" pitchFamily="18" charset="0"/>
          </a:endParaRPr>
        </a:p>
      </xdr:txBody>
    </xdr:sp>
    <xdr:clientData/>
  </xdr:twoCellAnchor>
  <xdr:twoCellAnchor>
    <xdr:from>
      <xdr:col>12</xdr:col>
      <xdr:colOff>15874</xdr:colOff>
      <xdr:row>10</xdr:row>
      <xdr:rowOff>15875</xdr:rowOff>
    </xdr:from>
    <xdr:to>
      <xdr:col>22</xdr:col>
      <xdr:colOff>285750</xdr:colOff>
      <xdr:row>14</xdr:row>
      <xdr:rowOff>168275</xdr:rowOff>
    </xdr:to>
    <xdr:sp macro="" textlink="">
      <xdr:nvSpPr>
        <xdr:cNvPr id="11" name="TextBox 10">
          <a:extLst>
            <a:ext uri="{FF2B5EF4-FFF2-40B4-BE49-F238E27FC236}">
              <a16:creationId xmlns:a16="http://schemas.microsoft.com/office/drawing/2014/main" id="{5AB59C7F-6B4D-4F0C-9EDA-C2D304B567B8}"/>
            </a:ext>
          </a:extLst>
        </xdr:cNvPr>
        <xdr:cNvSpPr txBox="1"/>
      </xdr:nvSpPr>
      <xdr:spPr>
        <a:xfrm>
          <a:off x="12398374" y="1920875"/>
          <a:ext cx="11299826" cy="914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Data to Data Analysis to Anova: Single Factor</a:t>
          </a:r>
        </a:p>
      </xdr:txBody>
    </xdr:sp>
    <xdr:clientData/>
  </xdr:twoCellAnchor>
  <xdr:oneCellAnchor>
    <xdr:from>
      <xdr:col>4</xdr:col>
      <xdr:colOff>130175</xdr:colOff>
      <xdr:row>30</xdr:row>
      <xdr:rowOff>130175</xdr:rowOff>
    </xdr:from>
    <xdr:ext cx="679450" cy="72707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FAB0469A-F3B9-425B-9C63-8F82140199EC}"/>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mlns="">
        <xdr:sp macro="" textlink="">
          <xdr:nvSpPr>
            <xdr:cNvPr id="12" name="TextBox 11">
              <a:extLst>
                <a:ext uri="{FF2B5EF4-FFF2-40B4-BE49-F238E27FC236}">
                  <a16:creationId xmlns:a16="http://schemas.microsoft.com/office/drawing/2014/main" id="{FAB0469A-F3B9-425B-9C63-8F82140199EC}"/>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oneCellAnchor>
    <xdr:from>
      <xdr:col>5</xdr:col>
      <xdr:colOff>749300</xdr:colOff>
      <xdr:row>32</xdr:row>
      <xdr:rowOff>241300</xdr:rowOff>
    </xdr:from>
    <xdr:ext cx="615950" cy="500971"/>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7AAE394-2E71-4498-AFC5-403E1D73D281}"/>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e>
                    </m:acc>
                  </m:oMath>
                </m:oMathPara>
              </a14:m>
              <a:endParaRPr lang="en-US" sz="3200"/>
            </a:p>
          </xdr:txBody>
        </xdr:sp>
      </mc:Choice>
      <mc:Fallback xmlns="">
        <xdr:sp macro="" textlink="">
          <xdr:nvSpPr>
            <xdr:cNvPr id="13" name="TextBox 12">
              <a:extLst>
                <a:ext uri="{FF2B5EF4-FFF2-40B4-BE49-F238E27FC236}">
                  <a16:creationId xmlns:a16="http://schemas.microsoft.com/office/drawing/2014/main" id="{07AAE394-2E71-4498-AFC5-403E1D73D281}"/>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3200" i="0">
                  <a:latin typeface="Cambria Math" panose="02040503050406030204" pitchFamily="18" charset="0"/>
                </a:rPr>
                <a:t>𝑥 ̅  ̅</a:t>
              </a:r>
              <a:endParaRPr lang="en-US" sz="3200"/>
            </a:p>
          </xdr:txBody>
        </xdr:sp>
      </mc:Fallback>
    </mc:AlternateContent>
    <xdr:clientData/>
  </xdr:oneCellAnchor>
  <xdr:twoCellAnchor editAs="oneCell">
    <xdr:from>
      <xdr:col>14</xdr:col>
      <xdr:colOff>190500</xdr:colOff>
      <xdr:row>33</xdr:row>
      <xdr:rowOff>142875</xdr:rowOff>
    </xdr:from>
    <xdr:to>
      <xdr:col>19</xdr:col>
      <xdr:colOff>163910</xdr:colOff>
      <xdr:row>40</xdr:row>
      <xdr:rowOff>277133</xdr:rowOff>
    </xdr:to>
    <xdr:pic>
      <xdr:nvPicPr>
        <xdr:cNvPr id="14" name="Picture 13" descr="Sampling distribution of the F and t statistic - ANOVA">
          <a:extLst>
            <a:ext uri="{FF2B5EF4-FFF2-40B4-BE49-F238E27FC236}">
              <a16:creationId xmlns:a16="http://schemas.microsoft.com/office/drawing/2014/main" id="{CBEAAD55-5539-4697-8A62-0B0CB5527F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5" y="8886825"/>
          <a:ext cx="6714388" cy="4080330"/>
        </a:xfrm>
        <a:prstGeom prst="rect">
          <a:avLst/>
        </a:prstGeom>
        <a:solidFill>
          <a:schemeClr val="bg1"/>
        </a:solidFill>
      </xdr:spPr>
    </xdr:pic>
    <xdr:clientData/>
  </xdr:twoCellAnchor>
  <xdr:twoCellAnchor>
    <xdr:from>
      <xdr:col>16</xdr:col>
      <xdr:colOff>714375</xdr:colOff>
      <xdr:row>44</xdr:row>
      <xdr:rowOff>95250</xdr:rowOff>
    </xdr:from>
    <xdr:to>
      <xdr:col>17</xdr:col>
      <xdr:colOff>327025</xdr:colOff>
      <xdr:row>46</xdr:row>
      <xdr:rowOff>215899</xdr:rowOff>
    </xdr:to>
    <xdr:sp macro="" textlink="">
      <xdr:nvSpPr>
        <xdr:cNvPr id="15" name="4-Point Star 11">
          <a:extLst>
            <a:ext uri="{FF2B5EF4-FFF2-40B4-BE49-F238E27FC236}">
              <a16:creationId xmlns:a16="http://schemas.microsoft.com/office/drawing/2014/main" id="{9B9A8A9F-F850-44B9-93C1-141368C91C45}"/>
            </a:ext>
          </a:extLst>
        </xdr:cNvPr>
        <xdr:cNvSpPr/>
      </xdr:nvSpPr>
      <xdr:spPr>
        <a:xfrm>
          <a:off x="17497425" y="12125325"/>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63500</xdr:colOff>
      <xdr:row>39</xdr:row>
      <xdr:rowOff>31750</xdr:rowOff>
    </xdr:from>
    <xdr:to>
      <xdr:col>17</xdr:col>
      <xdr:colOff>79375</xdr:colOff>
      <xdr:row>52</xdr:row>
      <xdr:rowOff>63500</xdr:rowOff>
    </xdr:to>
    <xdr:cxnSp macro="">
      <xdr:nvCxnSpPr>
        <xdr:cNvPr id="16" name="Straight Connector 15">
          <a:extLst>
            <a:ext uri="{FF2B5EF4-FFF2-40B4-BE49-F238E27FC236}">
              <a16:creationId xmlns:a16="http://schemas.microsoft.com/office/drawing/2014/main" id="{B28FC644-FA62-4843-A504-7ECF12270D87}"/>
            </a:ext>
          </a:extLst>
        </xdr:cNvPr>
        <xdr:cNvCxnSpPr/>
      </xdr:nvCxnSpPr>
      <xdr:spPr>
        <a:xfrm>
          <a:off x="17770475" y="10633075"/>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254000</xdr:colOff>
      <xdr:row>41</xdr:row>
      <xdr:rowOff>47625</xdr:rowOff>
    </xdr:from>
    <xdr:to>
      <xdr:col>18</xdr:col>
      <xdr:colOff>809625</xdr:colOff>
      <xdr:row>43</xdr:row>
      <xdr:rowOff>15875</xdr:rowOff>
    </xdr:to>
    <xdr:sp macro="" textlink="">
      <xdr:nvSpPr>
        <xdr:cNvPr id="17" name="TextBox 16">
          <a:extLst>
            <a:ext uri="{FF2B5EF4-FFF2-40B4-BE49-F238E27FC236}">
              <a16:creationId xmlns:a16="http://schemas.microsoft.com/office/drawing/2014/main" id="{A7249143-B9AC-49AC-8D07-47FF12B5CAD3}"/>
            </a:ext>
          </a:extLst>
        </xdr:cNvPr>
        <xdr:cNvSpPr txBox="1"/>
      </xdr:nvSpPr>
      <xdr:spPr>
        <a:xfrm>
          <a:off x="17960975" y="11220450"/>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14</xdr:col>
      <xdr:colOff>1619251</xdr:colOff>
      <xdr:row>41</xdr:row>
      <xdr:rowOff>88900</xdr:rowOff>
    </xdr:from>
    <xdr:to>
      <xdr:col>16</xdr:col>
      <xdr:colOff>787401</xdr:colOff>
      <xdr:row>43</xdr:row>
      <xdr:rowOff>57150</xdr:rowOff>
    </xdr:to>
    <xdr:sp macro="" textlink="">
      <xdr:nvSpPr>
        <xdr:cNvPr id="18" name="TextBox 17">
          <a:extLst>
            <a:ext uri="{FF2B5EF4-FFF2-40B4-BE49-F238E27FC236}">
              <a16:creationId xmlns:a16="http://schemas.microsoft.com/office/drawing/2014/main" id="{6F57203E-4B78-4EFC-896A-2138D6496D76}"/>
            </a:ext>
          </a:extLst>
        </xdr:cNvPr>
        <xdr:cNvSpPr txBox="1"/>
      </xdr:nvSpPr>
      <xdr:spPr>
        <a:xfrm>
          <a:off x="15039976" y="11261725"/>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xdr:col>
      <xdr:colOff>879656</xdr:colOff>
      <xdr:row>38</xdr:row>
      <xdr:rowOff>11248</xdr:rowOff>
    </xdr:from>
    <xdr:to>
      <xdr:col>8</xdr:col>
      <xdr:colOff>15875</xdr:colOff>
      <xdr:row>43</xdr:row>
      <xdr:rowOff>15875</xdr:rowOff>
    </xdr:to>
    <xdr:sp macro="" textlink="">
      <xdr:nvSpPr>
        <xdr:cNvPr id="19" name="TextBox 18">
          <a:extLst>
            <a:ext uri="{FF2B5EF4-FFF2-40B4-BE49-F238E27FC236}">
              <a16:creationId xmlns:a16="http://schemas.microsoft.com/office/drawing/2014/main" id="{B74ECE53-D272-4F32-BA9A-1A0D00B3C192}"/>
            </a:ext>
          </a:extLst>
        </xdr:cNvPr>
        <xdr:cNvSpPr txBox="1"/>
      </xdr:nvSpPr>
      <xdr:spPr>
        <a:xfrm>
          <a:off x="2108381" y="10422073"/>
          <a:ext cx="5851344" cy="13381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rPr>
            <a:t>There is evidence that at least one </a:t>
          </a:r>
          <a:r>
            <a:rPr lang="en-US" sz="3200" b="0" baseline="0">
              <a:solidFill>
                <a:schemeClr val="tx1"/>
              </a:solidFill>
            </a:rPr>
            <a:t>µi </a:t>
          </a:r>
          <a:r>
            <a:rPr lang="en-US" sz="2400" b="0" baseline="0">
              <a:solidFill>
                <a:schemeClr val="tx1"/>
              </a:solidFill>
            </a:rPr>
            <a:t>differs from the rest. Reject Ho.</a:t>
          </a:r>
          <a:endParaRPr lang="en-US" sz="2400" b="0" baseline="0">
            <a:solidFill>
              <a:schemeClr val="tx1"/>
            </a:solidFill>
            <a:latin typeface="Lucida Bright" panose="02040602050505020304" pitchFamily="18" charset="0"/>
          </a:endParaRPr>
        </a:p>
      </xdr:txBody>
    </xdr:sp>
    <xdr:clientData/>
  </xdr:twoCellAnchor>
  <xdr:twoCellAnchor>
    <xdr:from>
      <xdr:col>17</xdr:col>
      <xdr:colOff>111125</xdr:colOff>
      <xdr:row>27</xdr:row>
      <xdr:rowOff>206375</xdr:rowOff>
    </xdr:from>
    <xdr:to>
      <xdr:col>20</xdr:col>
      <xdr:colOff>269876</xdr:colOff>
      <xdr:row>45</xdr:row>
      <xdr:rowOff>111125</xdr:rowOff>
    </xdr:to>
    <xdr:cxnSp macro="">
      <xdr:nvCxnSpPr>
        <xdr:cNvPr id="20" name="Straight Arrow Connector 19">
          <a:extLst>
            <a:ext uri="{FF2B5EF4-FFF2-40B4-BE49-F238E27FC236}">
              <a16:creationId xmlns:a16="http://schemas.microsoft.com/office/drawing/2014/main" id="{AA1DB1F9-067F-4099-BBAF-BD1213AB4A6F}"/>
            </a:ext>
          </a:extLst>
        </xdr:cNvPr>
        <xdr:cNvCxnSpPr/>
      </xdr:nvCxnSpPr>
      <xdr:spPr>
        <a:xfrm flipH="1">
          <a:off x="17818100" y="6854825"/>
          <a:ext cx="3806826" cy="55149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365125</xdr:colOff>
      <xdr:row>28</xdr:row>
      <xdr:rowOff>295275</xdr:rowOff>
    </xdr:from>
    <xdr:to>
      <xdr:col>18</xdr:col>
      <xdr:colOff>549277</xdr:colOff>
      <xdr:row>45</xdr:row>
      <xdr:rowOff>158750</xdr:rowOff>
    </xdr:to>
    <xdr:cxnSp macro="">
      <xdr:nvCxnSpPr>
        <xdr:cNvPr id="21" name="Straight Arrow Connector 20">
          <a:extLst>
            <a:ext uri="{FF2B5EF4-FFF2-40B4-BE49-F238E27FC236}">
              <a16:creationId xmlns:a16="http://schemas.microsoft.com/office/drawing/2014/main" id="{08A5A6CE-8407-4609-A76A-91FCFA3C8DD0}"/>
            </a:ext>
          </a:extLst>
        </xdr:cNvPr>
        <xdr:cNvCxnSpPr/>
      </xdr:nvCxnSpPr>
      <xdr:spPr>
        <a:xfrm flipH="1">
          <a:off x="19310350" y="7277100"/>
          <a:ext cx="184152" cy="5140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136525</xdr:colOff>
      <xdr:row>44</xdr:row>
      <xdr:rowOff>88900</xdr:rowOff>
    </xdr:from>
    <xdr:to>
      <xdr:col>18</xdr:col>
      <xdr:colOff>669925</xdr:colOff>
      <xdr:row>46</xdr:row>
      <xdr:rowOff>209549</xdr:rowOff>
    </xdr:to>
    <xdr:sp macro="" textlink="">
      <xdr:nvSpPr>
        <xdr:cNvPr id="22" name="4-Point Star 19">
          <a:extLst>
            <a:ext uri="{FF2B5EF4-FFF2-40B4-BE49-F238E27FC236}">
              <a16:creationId xmlns:a16="http://schemas.microsoft.com/office/drawing/2014/main" id="{A2F7FD47-437A-4A1C-8764-B4B2F57E6C79}"/>
            </a:ext>
          </a:extLst>
        </xdr:cNvPr>
        <xdr:cNvSpPr/>
      </xdr:nvSpPr>
      <xdr:spPr>
        <a:xfrm>
          <a:off x="19081750" y="1211897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xdr:row>
      <xdr:rowOff>122464</xdr:rowOff>
    </xdr:from>
    <xdr:to>
      <xdr:col>15</xdr:col>
      <xdr:colOff>1211036</xdr:colOff>
      <xdr:row>6</xdr:row>
      <xdr:rowOff>141514</xdr:rowOff>
    </xdr:to>
    <xdr:sp macro="" textlink="">
      <xdr:nvSpPr>
        <xdr:cNvPr id="7" name="Rounded Rectangle 11">
          <a:hlinkClick xmlns:r="http://schemas.openxmlformats.org/officeDocument/2006/relationships" r:id="rId3"/>
          <a:extLst>
            <a:ext uri="{FF2B5EF4-FFF2-40B4-BE49-F238E27FC236}">
              <a16:creationId xmlns:a16="http://schemas.microsoft.com/office/drawing/2014/main" id="{ADC4193E-381E-46A3-9131-C0BE5BD283B9}"/>
            </a:ext>
          </a:extLst>
        </xdr:cNvPr>
        <xdr:cNvSpPr/>
      </xdr:nvSpPr>
      <xdr:spPr>
        <a:xfrm>
          <a:off x="11280321" y="312964"/>
          <a:ext cx="4354286"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122465</xdr:colOff>
      <xdr:row>0</xdr:row>
      <xdr:rowOff>146956</xdr:rowOff>
    </xdr:from>
    <xdr:to>
      <xdr:col>2</xdr:col>
      <xdr:colOff>190499</xdr:colOff>
      <xdr:row>6</xdr:row>
      <xdr:rowOff>65314</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C467DBF-6028-43D0-B73D-A8A661618A72}"/>
            </a:ext>
          </a:extLst>
        </xdr:cNvPr>
        <xdr:cNvSpPr/>
      </xdr:nvSpPr>
      <xdr:spPr>
        <a:xfrm>
          <a:off x="122465" y="146956"/>
          <a:ext cx="1296759"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919843</xdr:colOff>
      <xdr:row>8</xdr:row>
      <xdr:rowOff>146957</xdr:rowOff>
    </xdr:from>
    <xdr:to>
      <xdr:col>9</xdr:col>
      <xdr:colOff>938896</xdr:colOff>
      <xdr:row>36</xdr:row>
      <xdr:rowOff>70757</xdr:rowOff>
    </xdr:to>
    <xdr:cxnSp macro="">
      <xdr:nvCxnSpPr>
        <xdr:cNvPr id="3" name="Straight Connector 2">
          <a:extLst>
            <a:ext uri="{FF2B5EF4-FFF2-40B4-BE49-F238E27FC236}">
              <a16:creationId xmlns:a16="http://schemas.microsoft.com/office/drawing/2014/main" id="{9420ECF3-354C-4957-A673-4B4982A9E6D3}"/>
            </a:ext>
          </a:extLst>
        </xdr:cNvPr>
        <xdr:cNvCxnSpPr/>
      </xdr:nvCxnSpPr>
      <xdr:spPr>
        <a:xfrm>
          <a:off x="9235168" y="1670957"/>
          <a:ext cx="3" cy="8115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1077686</xdr:colOff>
      <xdr:row>1</xdr:row>
      <xdr:rowOff>138793</xdr:rowOff>
    </xdr:from>
    <xdr:to>
      <xdr:col>9</xdr:col>
      <xdr:colOff>881743</xdr:colOff>
      <xdr:row>5</xdr:row>
      <xdr:rowOff>179615</xdr:rowOff>
    </xdr:to>
    <xdr:sp macro="" textlink="">
      <xdr:nvSpPr>
        <xdr:cNvPr id="4" name="Rounded Rectangle 1">
          <a:extLst>
            <a:ext uri="{FF2B5EF4-FFF2-40B4-BE49-F238E27FC236}">
              <a16:creationId xmlns:a16="http://schemas.microsoft.com/office/drawing/2014/main" id="{75B59552-2EA4-4175-BC8F-862936F33935}"/>
            </a:ext>
          </a:extLst>
        </xdr:cNvPr>
        <xdr:cNvSpPr/>
      </xdr:nvSpPr>
      <xdr:spPr>
        <a:xfrm>
          <a:off x="2306411" y="329293"/>
          <a:ext cx="6928757"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226060</xdr:colOff>
      <xdr:row>8</xdr:row>
      <xdr:rowOff>74295</xdr:rowOff>
    </xdr:from>
    <xdr:to>
      <xdr:col>8</xdr:col>
      <xdr:colOff>394607</xdr:colOff>
      <xdr:row>21</xdr:row>
      <xdr:rowOff>204107</xdr:rowOff>
    </xdr:to>
    <xdr:sp macro="" textlink="">
      <xdr:nvSpPr>
        <xdr:cNvPr id="5" name="TextBox 4">
          <a:extLst>
            <a:ext uri="{FF2B5EF4-FFF2-40B4-BE49-F238E27FC236}">
              <a16:creationId xmlns:a16="http://schemas.microsoft.com/office/drawing/2014/main" id="{863F6FF9-D745-40C1-A9B6-B399FAC6FEC4}"/>
            </a:ext>
          </a:extLst>
        </xdr:cNvPr>
        <xdr:cNvSpPr txBox="1"/>
      </xdr:nvSpPr>
      <xdr:spPr>
        <a:xfrm>
          <a:off x="835660" y="1598295"/>
          <a:ext cx="7502797" cy="31873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Anderson 4e 568Single</a:t>
          </a:r>
        </a:p>
        <a:p>
          <a:r>
            <a:rPr lang="en-US" sz="2000" b="0" baseline="0">
              <a:solidFill>
                <a:schemeClr val="tx1"/>
              </a:solidFill>
              <a:latin typeface="Lucida Bright" panose="02040602050505020304" pitchFamily="18" charset="0"/>
            </a:rPr>
            <a:t>Single-Factor ANOVA F Test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Ho: µ1 = µ2 = µ3 = µ4....µk</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Ha: Not all µi  are the same</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α =0.05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Should Ho be rejected?</a:t>
          </a:r>
          <a:endParaRPr lang="en-US" sz="2000" b="0" baseline="0">
            <a:solidFill>
              <a:schemeClr val="tx1"/>
            </a:solidFill>
            <a:latin typeface="Lucida Bright" panose="02040602050505020304" pitchFamily="18" charset="0"/>
          </a:endParaRPr>
        </a:p>
      </xdr:txBody>
    </xdr:sp>
    <xdr:clientData/>
  </xdr:twoCellAnchor>
  <xdr:twoCellAnchor>
    <xdr:from>
      <xdr:col>12</xdr:col>
      <xdr:colOff>15874</xdr:colOff>
      <xdr:row>10</xdr:row>
      <xdr:rowOff>15875</xdr:rowOff>
    </xdr:from>
    <xdr:to>
      <xdr:col>22</xdr:col>
      <xdr:colOff>285750</xdr:colOff>
      <xdr:row>14</xdr:row>
      <xdr:rowOff>168275</xdr:rowOff>
    </xdr:to>
    <xdr:sp macro="" textlink="">
      <xdr:nvSpPr>
        <xdr:cNvPr id="6" name="TextBox 5">
          <a:extLst>
            <a:ext uri="{FF2B5EF4-FFF2-40B4-BE49-F238E27FC236}">
              <a16:creationId xmlns:a16="http://schemas.microsoft.com/office/drawing/2014/main" id="{61C51BE7-D715-453C-9F47-67A4964941CA}"/>
            </a:ext>
          </a:extLst>
        </xdr:cNvPr>
        <xdr:cNvSpPr txBox="1"/>
      </xdr:nvSpPr>
      <xdr:spPr>
        <a:xfrm>
          <a:off x="11283949" y="1920875"/>
          <a:ext cx="11299826" cy="914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Data to Data Analysis to Anova: Single Factor</a:t>
          </a:r>
        </a:p>
      </xdr:txBody>
    </xdr:sp>
    <xdr:clientData/>
  </xdr:twoCellAnchor>
  <xdr:oneCellAnchor>
    <xdr:from>
      <xdr:col>4</xdr:col>
      <xdr:colOff>130175</xdr:colOff>
      <xdr:row>30</xdr:row>
      <xdr:rowOff>130175</xdr:rowOff>
    </xdr:from>
    <xdr:ext cx="679450" cy="727075"/>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0B2CE3B5-E8EA-47C2-8C2C-574A4B66674D}"/>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oMath>
                </m:oMathPara>
              </a14:m>
              <a:endParaRPr lang="en-US" sz="3200"/>
            </a:p>
          </xdr:txBody>
        </xdr:sp>
      </mc:Choice>
      <mc:Fallback>
        <xdr:sp macro="" textlink="">
          <xdr:nvSpPr>
            <xdr:cNvPr id="7" name="TextBox 6">
              <a:extLst>
                <a:ext uri="{FF2B5EF4-FFF2-40B4-BE49-F238E27FC236}">
                  <a16:creationId xmlns:a16="http://schemas.microsoft.com/office/drawing/2014/main" id="{0B2CE3B5-E8EA-47C2-8C2C-574A4B66674D}"/>
                </a:ext>
              </a:extLst>
            </xdr:cNvPr>
            <xdr:cNvSpPr txBox="1"/>
          </xdr:nvSpPr>
          <xdr:spPr>
            <a:xfrm>
              <a:off x="3302000" y="7807325"/>
              <a:ext cx="679450" cy="72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3200" i="0">
                  <a:latin typeface="Cambria Math" panose="02040503050406030204" pitchFamily="18" charset="0"/>
                </a:rPr>
                <a:t>𝑥 ̅</a:t>
              </a:r>
              <a:endParaRPr lang="en-US" sz="3200"/>
            </a:p>
          </xdr:txBody>
        </xdr:sp>
      </mc:Fallback>
    </mc:AlternateContent>
    <xdr:clientData/>
  </xdr:oneCellAnchor>
  <xdr:oneCellAnchor>
    <xdr:from>
      <xdr:col>5</xdr:col>
      <xdr:colOff>749300</xdr:colOff>
      <xdr:row>32</xdr:row>
      <xdr:rowOff>241300</xdr:rowOff>
    </xdr:from>
    <xdr:ext cx="615950" cy="500971"/>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BBA9F058-3E4E-40E9-A4ED-97133EBF311A}"/>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3200" i="1">
                            <a:latin typeface="Cambria Math" panose="02040503050406030204" pitchFamily="18" charset="0"/>
                          </a:rPr>
                        </m:ctrlPr>
                      </m:accPr>
                      <m:e>
                        <m:acc>
                          <m:accPr>
                            <m:chr m:val="̅"/>
                            <m:ctrlPr>
                              <a:rPr lang="en-US" sz="3200" i="1">
                                <a:latin typeface="Cambria Math" panose="02040503050406030204" pitchFamily="18" charset="0"/>
                              </a:rPr>
                            </m:ctrlPr>
                          </m:accPr>
                          <m:e>
                            <m:r>
                              <a:rPr lang="en-US" sz="3200" i="1">
                                <a:latin typeface="Cambria Math" panose="02040503050406030204" pitchFamily="18" charset="0"/>
                              </a:rPr>
                              <m:t>𝑥</m:t>
                            </m:r>
                          </m:e>
                        </m:acc>
                      </m:e>
                    </m:acc>
                  </m:oMath>
                </m:oMathPara>
              </a14:m>
              <a:endParaRPr lang="en-US" sz="3200"/>
            </a:p>
          </xdr:txBody>
        </xdr:sp>
      </mc:Choice>
      <mc:Fallback>
        <xdr:sp macro="" textlink="">
          <xdr:nvSpPr>
            <xdr:cNvPr id="8" name="TextBox 7">
              <a:extLst>
                <a:ext uri="{FF2B5EF4-FFF2-40B4-BE49-F238E27FC236}">
                  <a16:creationId xmlns:a16="http://schemas.microsoft.com/office/drawing/2014/main" id="{BBA9F058-3E4E-40E9-A4ED-97133EBF311A}"/>
                </a:ext>
              </a:extLst>
            </xdr:cNvPr>
            <xdr:cNvSpPr txBox="1"/>
          </xdr:nvSpPr>
          <xdr:spPr>
            <a:xfrm>
              <a:off x="4902200" y="8680450"/>
              <a:ext cx="615950" cy="500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3200" i="0">
                  <a:latin typeface="Cambria Math" panose="02040503050406030204" pitchFamily="18" charset="0"/>
                </a:rPr>
                <a:t>𝑥 ̅  ̅</a:t>
              </a:r>
              <a:endParaRPr lang="en-US" sz="3200"/>
            </a:p>
          </xdr:txBody>
        </xdr:sp>
      </mc:Fallback>
    </mc:AlternateContent>
    <xdr:clientData/>
  </xdr:oneCellAnchor>
  <xdr:twoCellAnchor editAs="oneCell">
    <xdr:from>
      <xdr:col>14</xdr:col>
      <xdr:colOff>190500</xdr:colOff>
      <xdr:row>33</xdr:row>
      <xdr:rowOff>142875</xdr:rowOff>
    </xdr:from>
    <xdr:to>
      <xdr:col>19</xdr:col>
      <xdr:colOff>163910</xdr:colOff>
      <xdr:row>40</xdr:row>
      <xdr:rowOff>277133</xdr:rowOff>
    </xdr:to>
    <xdr:pic>
      <xdr:nvPicPr>
        <xdr:cNvPr id="9" name="Picture 8" descr="Sampling distribution of the F and t statistic - ANOVA">
          <a:extLst>
            <a:ext uri="{FF2B5EF4-FFF2-40B4-BE49-F238E27FC236}">
              <a16:creationId xmlns:a16="http://schemas.microsoft.com/office/drawing/2014/main" id="{43D9FAA9-AB41-4FDF-B68A-5E38412E56F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96800" y="8886825"/>
          <a:ext cx="6736160" cy="2277383"/>
        </a:xfrm>
        <a:prstGeom prst="rect">
          <a:avLst/>
        </a:prstGeom>
        <a:solidFill>
          <a:schemeClr val="bg1"/>
        </a:solidFill>
      </xdr:spPr>
    </xdr:pic>
    <xdr:clientData/>
  </xdr:twoCellAnchor>
  <xdr:twoCellAnchor>
    <xdr:from>
      <xdr:col>16</xdr:col>
      <xdr:colOff>714375</xdr:colOff>
      <xdr:row>44</xdr:row>
      <xdr:rowOff>95250</xdr:rowOff>
    </xdr:from>
    <xdr:to>
      <xdr:col>17</xdr:col>
      <xdr:colOff>327025</xdr:colOff>
      <xdr:row>46</xdr:row>
      <xdr:rowOff>215899</xdr:rowOff>
    </xdr:to>
    <xdr:sp macro="" textlink="">
      <xdr:nvSpPr>
        <xdr:cNvPr id="10" name="4-Point Star 11">
          <a:extLst>
            <a:ext uri="{FF2B5EF4-FFF2-40B4-BE49-F238E27FC236}">
              <a16:creationId xmlns:a16="http://schemas.microsoft.com/office/drawing/2014/main" id="{28ED345E-2399-4D8D-93E4-2D02AC43BE9C}"/>
            </a:ext>
          </a:extLst>
        </xdr:cNvPr>
        <xdr:cNvSpPr/>
      </xdr:nvSpPr>
      <xdr:spPr>
        <a:xfrm>
          <a:off x="16383000" y="12125325"/>
          <a:ext cx="536575" cy="577849"/>
        </a:xfrm>
        <a:prstGeom prst="star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63500</xdr:colOff>
      <xdr:row>39</xdr:row>
      <xdr:rowOff>31750</xdr:rowOff>
    </xdr:from>
    <xdr:to>
      <xdr:col>17</xdr:col>
      <xdr:colOff>79375</xdr:colOff>
      <xdr:row>52</xdr:row>
      <xdr:rowOff>63500</xdr:rowOff>
    </xdr:to>
    <xdr:cxnSp macro="">
      <xdr:nvCxnSpPr>
        <xdr:cNvPr id="11" name="Straight Connector 10">
          <a:extLst>
            <a:ext uri="{FF2B5EF4-FFF2-40B4-BE49-F238E27FC236}">
              <a16:creationId xmlns:a16="http://schemas.microsoft.com/office/drawing/2014/main" id="{8A2DAA7E-BAA0-4CA3-9BDC-D416D12D5CA2}"/>
            </a:ext>
          </a:extLst>
        </xdr:cNvPr>
        <xdr:cNvCxnSpPr/>
      </xdr:nvCxnSpPr>
      <xdr:spPr>
        <a:xfrm>
          <a:off x="16656050" y="10633075"/>
          <a:ext cx="15875" cy="327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254000</xdr:colOff>
      <xdr:row>41</xdr:row>
      <xdr:rowOff>47625</xdr:rowOff>
    </xdr:from>
    <xdr:to>
      <xdr:col>18</xdr:col>
      <xdr:colOff>809625</xdr:colOff>
      <xdr:row>43</xdr:row>
      <xdr:rowOff>15875</xdr:rowOff>
    </xdr:to>
    <xdr:sp macro="" textlink="">
      <xdr:nvSpPr>
        <xdr:cNvPr id="12" name="TextBox 11">
          <a:extLst>
            <a:ext uri="{FF2B5EF4-FFF2-40B4-BE49-F238E27FC236}">
              <a16:creationId xmlns:a16="http://schemas.microsoft.com/office/drawing/2014/main" id="{397FDF2E-3DA4-49C0-B476-C10078E6241E}"/>
            </a:ext>
          </a:extLst>
        </xdr:cNvPr>
        <xdr:cNvSpPr txBox="1"/>
      </xdr:nvSpPr>
      <xdr:spPr>
        <a:xfrm>
          <a:off x="16846550" y="11220450"/>
          <a:ext cx="17938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Reject Ho</a:t>
          </a:r>
        </a:p>
      </xdr:txBody>
    </xdr:sp>
    <xdr:clientData/>
  </xdr:twoCellAnchor>
  <xdr:twoCellAnchor>
    <xdr:from>
      <xdr:col>14</xdr:col>
      <xdr:colOff>1619251</xdr:colOff>
      <xdr:row>41</xdr:row>
      <xdr:rowOff>88900</xdr:rowOff>
    </xdr:from>
    <xdr:to>
      <xdr:col>16</xdr:col>
      <xdr:colOff>787401</xdr:colOff>
      <xdr:row>43</xdr:row>
      <xdr:rowOff>57150</xdr:rowOff>
    </xdr:to>
    <xdr:sp macro="" textlink="">
      <xdr:nvSpPr>
        <xdr:cNvPr id="13" name="TextBox 12">
          <a:extLst>
            <a:ext uri="{FF2B5EF4-FFF2-40B4-BE49-F238E27FC236}">
              <a16:creationId xmlns:a16="http://schemas.microsoft.com/office/drawing/2014/main" id="{2EC7162D-D0B5-4432-A868-5502135051A6}"/>
            </a:ext>
          </a:extLst>
        </xdr:cNvPr>
        <xdr:cNvSpPr txBox="1"/>
      </xdr:nvSpPr>
      <xdr:spPr>
        <a:xfrm>
          <a:off x="13925551" y="11261725"/>
          <a:ext cx="2530475"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Do not Reject Ho</a:t>
          </a:r>
        </a:p>
      </xdr:txBody>
    </xdr:sp>
    <xdr:clientData/>
  </xdr:twoCellAnchor>
  <xdr:twoCellAnchor>
    <xdr:from>
      <xdr:col>2</xdr:col>
      <xdr:colOff>879656</xdr:colOff>
      <xdr:row>38</xdr:row>
      <xdr:rowOff>11248</xdr:rowOff>
    </xdr:from>
    <xdr:to>
      <xdr:col>8</xdr:col>
      <xdr:colOff>15875</xdr:colOff>
      <xdr:row>43</xdr:row>
      <xdr:rowOff>15875</xdr:rowOff>
    </xdr:to>
    <xdr:sp macro="" textlink="">
      <xdr:nvSpPr>
        <xdr:cNvPr id="14" name="TextBox 13">
          <a:extLst>
            <a:ext uri="{FF2B5EF4-FFF2-40B4-BE49-F238E27FC236}">
              <a16:creationId xmlns:a16="http://schemas.microsoft.com/office/drawing/2014/main" id="{3BC519BA-5FB9-4E23-B6F9-EE99DBADE7A9}"/>
            </a:ext>
          </a:extLst>
        </xdr:cNvPr>
        <xdr:cNvSpPr txBox="1"/>
      </xdr:nvSpPr>
      <xdr:spPr>
        <a:xfrm>
          <a:off x="2108381" y="10422073"/>
          <a:ext cx="5851344" cy="13381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rPr>
            <a:t>There is evidence that at least one </a:t>
          </a:r>
          <a:r>
            <a:rPr lang="en-US" sz="3200" b="0" baseline="0">
              <a:solidFill>
                <a:schemeClr val="tx1"/>
              </a:solidFill>
            </a:rPr>
            <a:t>µi </a:t>
          </a:r>
          <a:r>
            <a:rPr lang="en-US" sz="2400" b="0" baseline="0">
              <a:solidFill>
                <a:schemeClr val="tx1"/>
              </a:solidFill>
            </a:rPr>
            <a:t>differs from the rest. Reject Ho.</a:t>
          </a:r>
          <a:endParaRPr lang="en-US" sz="2400" b="0" baseline="0">
            <a:solidFill>
              <a:schemeClr val="tx1"/>
            </a:solidFill>
            <a:latin typeface="Lucida Bright" panose="02040602050505020304" pitchFamily="18" charset="0"/>
          </a:endParaRPr>
        </a:p>
      </xdr:txBody>
    </xdr:sp>
    <xdr:clientData/>
  </xdr:twoCellAnchor>
  <xdr:twoCellAnchor>
    <xdr:from>
      <xdr:col>17</xdr:col>
      <xdr:colOff>111125</xdr:colOff>
      <xdr:row>27</xdr:row>
      <xdr:rowOff>206375</xdr:rowOff>
    </xdr:from>
    <xdr:to>
      <xdr:col>20</xdr:col>
      <xdr:colOff>269876</xdr:colOff>
      <xdr:row>45</xdr:row>
      <xdr:rowOff>111125</xdr:rowOff>
    </xdr:to>
    <xdr:cxnSp macro="">
      <xdr:nvCxnSpPr>
        <xdr:cNvPr id="15" name="Straight Arrow Connector 14">
          <a:extLst>
            <a:ext uri="{FF2B5EF4-FFF2-40B4-BE49-F238E27FC236}">
              <a16:creationId xmlns:a16="http://schemas.microsoft.com/office/drawing/2014/main" id="{C3A5BA0D-C77C-41EE-B1E1-42F5987F4260}"/>
            </a:ext>
          </a:extLst>
        </xdr:cNvPr>
        <xdr:cNvCxnSpPr/>
      </xdr:nvCxnSpPr>
      <xdr:spPr>
        <a:xfrm flipH="1">
          <a:off x="16703675" y="6854825"/>
          <a:ext cx="3806826" cy="55149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365125</xdr:colOff>
      <xdr:row>28</xdr:row>
      <xdr:rowOff>295275</xdr:rowOff>
    </xdr:from>
    <xdr:to>
      <xdr:col>18</xdr:col>
      <xdr:colOff>549277</xdr:colOff>
      <xdr:row>45</xdr:row>
      <xdr:rowOff>158750</xdr:rowOff>
    </xdr:to>
    <xdr:cxnSp macro="">
      <xdr:nvCxnSpPr>
        <xdr:cNvPr id="16" name="Straight Arrow Connector 15">
          <a:extLst>
            <a:ext uri="{FF2B5EF4-FFF2-40B4-BE49-F238E27FC236}">
              <a16:creationId xmlns:a16="http://schemas.microsoft.com/office/drawing/2014/main" id="{54E23A10-029D-4544-A130-BF55C58572EE}"/>
            </a:ext>
          </a:extLst>
        </xdr:cNvPr>
        <xdr:cNvCxnSpPr/>
      </xdr:nvCxnSpPr>
      <xdr:spPr>
        <a:xfrm flipH="1">
          <a:off x="18195925" y="7277100"/>
          <a:ext cx="184152" cy="5140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136525</xdr:colOff>
      <xdr:row>44</xdr:row>
      <xdr:rowOff>88900</xdr:rowOff>
    </xdr:from>
    <xdr:to>
      <xdr:col>18</xdr:col>
      <xdr:colOff>669925</xdr:colOff>
      <xdr:row>46</xdr:row>
      <xdr:rowOff>209549</xdr:rowOff>
    </xdr:to>
    <xdr:sp macro="" textlink="">
      <xdr:nvSpPr>
        <xdr:cNvPr id="17" name="4-Point Star 19">
          <a:extLst>
            <a:ext uri="{FF2B5EF4-FFF2-40B4-BE49-F238E27FC236}">
              <a16:creationId xmlns:a16="http://schemas.microsoft.com/office/drawing/2014/main" id="{C6C106AA-0CEE-42C7-9DFA-036AF4D7545D}"/>
            </a:ext>
          </a:extLst>
        </xdr:cNvPr>
        <xdr:cNvSpPr/>
      </xdr:nvSpPr>
      <xdr:spPr>
        <a:xfrm>
          <a:off x="17967325" y="12118975"/>
          <a:ext cx="533400" cy="577849"/>
        </a:xfrm>
        <a:prstGeom prst="star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340178</xdr:colOff>
      <xdr:row>1</xdr:row>
      <xdr:rowOff>13607</xdr:rowOff>
    </xdr:from>
    <xdr:to>
      <xdr:col>14</xdr:col>
      <xdr:colOff>328839</xdr:colOff>
      <xdr:row>6</xdr:row>
      <xdr:rowOff>32657</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CDFEC279-5C7B-408B-9F7E-B8837226C2D2}"/>
            </a:ext>
          </a:extLst>
        </xdr:cNvPr>
        <xdr:cNvSpPr/>
      </xdr:nvSpPr>
      <xdr:spPr>
        <a:xfrm>
          <a:off x="10572749" y="20410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623358</xdr:colOff>
      <xdr:row>11</xdr:row>
      <xdr:rowOff>145899</xdr:rowOff>
    </xdr:from>
    <xdr:to>
      <xdr:col>16</xdr:col>
      <xdr:colOff>253999</xdr:colOff>
      <xdr:row>14</xdr:row>
      <xdr:rowOff>31749</xdr:rowOff>
    </xdr:to>
    <xdr:sp macro="" textlink="">
      <xdr:nvSpPr>
        <xdr:cNvPr id="2" name="TextBox 1">
          <a:extLst>
            <a:ext uri="{FF2B5EF4-FFF2-40B4-BE49-F238E27FC236}">
              <a16:creationId xmlns:a16="http://schemas.microsoft.com/office/drawing/2014/main" id="{9B5E00D1-FE30-445E-A9E2-2CBA3524F1E8}"/>
            </a:ext>
          </a:extLst>
        </xdr:cNvPr>
        <xdr:cNvSpPr txBox="1"/>
      </xdr:nvSpPr>
      <xdr:spPr>
        <a:xfrm>
          <a:off x="14186958" y="2241399"/>
          <a:ext cx="2792941" cy="4573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two tail</a:t>
          </a:r>
        </a:p>
      </xdr:txBody>
    </xdr:sp>
    <xdr:clientData/>
  </xdr:twoCellAnchor>
  <xdr:twoCellAnchor>
    <xdr:from>
      <xdr:col>0</xdr:col>
      <xdr:colOff>503465</xdr:colOff>
      <xdr:row>1</xdr:row>
      <xdr:rowOff>136071</xdr:rowOff>
    </xdr:from>
    <xdr:to>
      <xdr:col>1</xdr:col>
      <xdr:colOff>1227667</xdr:colOff>
      <xdr:row>7</xdr:row>
      <xdr:rowOff>52917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31AA94E-B6FA-4C79-815F-89258777D5C5}"/>
            </a:ext>
          </a:extLst>
        </xdr:cNvPr>
        <xdr:cNvSpPr/>
      </xdr:nvSpPr>
      <xdr:spPr>
        <a:xfrm>
          <a:off x="503465" y="326571"/>
          <a:ext cx="1333802" cy="1059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99604</xdr:colOff>
      <xdr:row>1</xdr:row>
      <xdr:rowOff>118110</xdr:rowOff>
    </xdr:from>
    <xdr:to>
      <xdr:col>7</xdr:col>
      <xdr:colOff>920750</xdr:colOff>
      <xdr:row>5</xdr:row>
      <xdr:rowOff>158932</xdr:rowOff>
    </xdr:to>
    <xdr:sp macro="" textlink="">
      <xdr:nvSpPr>
        <xdr:cNvPr id="4" name="Rounded Rectangle 1">
          <a:extLst>
            <a:ext uri="{FF2B5EF4-FFF2-40B4-BE49-F238E27FC236}">
              <a16:creationId xmlns:a16="http://schemas.microsoft.com/office/drawing/2014/main" id="{932D44F0-DF4D-4C62-B4E3-7CB09250CFAA}"/>
            </a:ext>
          </a:extLst>
        </xdr:cNvPr>
        <xdr:cNvSpPr/>
      </xdr:nvSpPr>
      <xdr:spPr>
        <a:xfrm>
          <a:off x="3604804" y="308610"/>
          <a:ext cx="5993221"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Problem </a:t>
          </a:r>
          <a:r>
            <a:rPr lang="en-US" sz="2800" b="1">
              <a:solidFill>
                <a:srgbClr val="FF0000"/>
              </a:solidFill>
              <a:latin typeface="Lucida Bright" panose="02040602050505020304" pitchFamily="18" charset="0"/>
            </a:rPr>
            <a:t>6</a:t>
          </a:r>
          <a:r>
            <a:rPr lang="en-US" sz="2800" b="0">
              <a:solidFill>
                <a:schemeClr val="accent2">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 </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5" name="Straight Connector 4">
          <a:extLst>
            <a:ext uri="{FF2B5EF4-FFF2-40B4-BE49-F238E27FC236}">
              <a16:creationId xmlns:a16="http://schemas.microsoft.com/office/drawing/2014/main" id="{33553F8C-F09C-4A49-9425-BA1681FC212F}"/>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27</xdr:row>
      <xdr:rowOff>367393</xdr:rowOff>
    </xdr:to>
    <xdr:sp macro="" textlink="">
      <xdr:nvSpPr>
        <xdr:cNvPr id="6" name="TextBox 5">
          <a:extLst>
            <a:ext uri="{FF2B5EF4-FFF2-40B4-BE49-F238E27FC236}">
              <a16:creationId xmlns:a16="http://schemas.microsoft.com/office/drawing/2014/main" id="{4CA8E340-1DB9-40F5-BD93-02C7904B2276}"/>
            </a:ext>
          </a:extLst>
        </xdr:cNvPr>
        <xdr:cNvSpPr txBox="1"/>
      </xdr:nvSpPr>
      <xdr:spPr>
        <a:xfrm>
          <a:off x="206375" y="1873250"/>
          <a:ext cx="6642100" cy="4913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One</a:t>
          </a:r>
          <a:r>
            <a:rPr lang="en-US" sz="2000" baseline="0">
              <a:effectLst/>
              <a:latin typeface="+mn-lt"/>
              <a:ea typeface="Calibri"/>
              <a:cs typeface="Times New Roman"/>
            </a:rPr>
            <a:t> important attribute of a storage device for electricity is variability in storage capacity. Consistent capacity is desirable so that consumers can more accurately predict the amount of time they expect the stored  energy to last under normal conditions. GT engineers have determined that one particular storage design will yield an average of 88 minutes per cell with a standard deviation of 6 minutes. After making some modifications to the design, they are interested in determining whether this change has impacted the standard deviation either up or down. The test was conducted on a random sample of 12 individual storage cells containing the modified design. The following data show the minutes of use that were recorded:</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6</xdr:col>
      <xdr:colOff>308428</xdr:colOff>
      <xdr:row>9</xdr:row>
      <xdr:rowOff>60476</xdr:rowOff>
    </xdr:from>
    <xdr:to>
      <xdr:col>11</xdr:col>
      <xdr:colOff>526142</xdr:colOff>
      <xdr:row>92</xdr:row>
      <xdr:rowOff>101297</xdr:rowOff>
    </xdr:to>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F7DABED5-93EB-4F08-9DE6-C1301B4ACD91}"/>
                </a:ext>
              </a:extLst>
            </xdr:cNvPr>
            <xdr:cNvSpPr txBox="1"/>
          </xdr:nvSpPr>
          <xdr:spPr>
            <a:xfrm>
              <a:off x="7537903" y="1774976"/>
              <a:ext cx="6551839" cy="19881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m:rPr>
                          <m:sty m:val="p"/>
                        </m:rPr>
                        <a:rPr lang="el-GR" sz="2400" b="0" i="1" baseline="0">
                          <a:solidFill>
                            <a:schemeClr val="dk1"/>
                          </a:solidFill>
                          <a:effectLst/>
                          <a:latin typeface="Cambria Math" panose="02040503050406030204" pitchFamily="18" charset="0"/>
                          <a:ea typeface="+mn-ea"/>
                          <a:cs typeface="+mn-cs"/>
                        </a:rPr>
                        <m:t>σ</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0">
                      <a:solidFill>
                        <a:schemeClr val="dk1"/>
                      </a:solidFill>
                      <a:effectLst/>
                      <a:latin typeface="Cambria Math" panose="02040503050406030204" pitchFamily="18" charset="0"/>
                      <a:ea typeface="+mn-ea"/>
                      <a:cs typeface="+mn-cs"/>
                    </a:rPr>
                    <m:t>&lt;</m:t>
                  </m:r>
                </m:oMath>
              </a14:m>
              <a:r>
                <a:rPr lang="en-US" sz="2000" b="0" baseline="0">
                  <a:solidFill>
                    <a:schemeClr val="dk1"/>
                  </a:solidFill>
                  <a:effectLst/>
                  <a:latin typeface="Lucida Bright" panose="02040602050505020304" pitchFamily="18" charset="0"/>
                  <a:ea typeface="+mn-ea"/>
                  <a:cs typeface="+mn-cs"/>
                </a:rPr>
                <a: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Choice>
      <mc:Fallback>
        <xdr:sp macro="" textlink="">
          <xdr:nvSpPr>
            <xdr:cNvPr id="7" name="TextBox 6">
              <a:extLst>
                <a:ext uri="{FF2B5EF4-FFF2-40B4-BE49-F238E27FC236}">
                  <a16:creationId xmlns:a16="http://schemas.microsoft.com/office/drawing/2014/main" id="{F7DABED5-93EB-4F08-9DE6-C1301B4ACD91}"/>
                </a:ext>
              </a:extLst>
            </xdr:cNvPr>
            <xdr:cNvSpPr txBox="1"/>
          </xdr:nvSpPr>
          <xdr:spPr>
            <a:xfrm>
              <a:off x="7537903" y="1774976"/>
              <a:ext cx="6551839" cy="19881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Cambria Math" panose="02040503050406030204" pitchFamily="18" charset="0"/>
                  <a:ea typeface="+mn-ea"/>
                  <a:cs typeface="+mn-cs"/>
                </a:rPr>
                <a:t>σ</a:t>
              </a:r>
              <a:r>
                <a:rPr lang="en-US" sz="2400" b="0" i="0" baseline="0">
                  <a:solidFill>
                    <a:schemeClr val="dk1"/>
                  </a:solidFill>
                  <a:effectLst/>
                  <a:latin typeface="Cambria Math" panose="02040503050406030204" pitchFamily="18" charset="0"/>
                  <a:ea typeface="+mn-ea"/>
                  <a:cs typeface="+mn-cs"/>
                </a:rPr>
                <a:t>^2</a:t>
              </a:r>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r>
                <a:rPr lang="en-US" sz="2000" b="0" i="0" baseline="0">
                  <a:solidFill>
                    <a:schemeClr val="dk1"/>
                  </a:solidFill>
                  <a:effectLst/>
                  <a:latin typeface="Cambria Math" panose="02040503050406030204" pitchFamily="18" charset="0"/>
                  <a:ea typeface="+mn-ea"/>
                  <a:cs typeface="+mn-cs"/>
                </a:rPr>
                <a:t>𝑋^2&lt;</a:t>
              </a:r>
              <a:r>
                <a:rPr lang="en-US" sz="2000" b="0" baseline="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r>
                <a:rPr lang="en-US" sz="2400" b="0" i="0" baseline="0">
                  <a:solidFill>
                    <a:schemeClr val="dk1"/>
                  </a:solidFill>
                  <a:effectLst/>
                  <a:latin typeface="Cambria Math" panose="02040503050406030204" pitchFamily="18" charset="0"/>
                  <a:ea typeface="+mn-ea"/>
                  <a:cs typeface="+mn-cs"/>
                </a:rPr>
                <a:t>𝑋^2</a:t>
              </a:r>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630916</xdr:colOff>
      <xdr:row>31</xdr:row>
      <xdr:rowOff>351971</xdr:rowOff>
    </xdr:from>
    <xdr:to>
      <xdr:col>18</xdr:col>
      <xdr:colOff>598712</xdr:colOff>
      <xdr:row>38</xdr:row>
      <xdr:rowOff>27213</xdr:rowOff>
    </xdr:to>
    <xdr:sp macro="" textlink="">
      <xdr:nvSpPr>
        <xdr:cNvPr id="8" name="TextBox 7">
          <a:extLst>
            <a:ext uri="{FF2B5EF4-FFF2-40B4-BE49-F238E27FC236}">
              <a16:creationId xmlns:a16="http://schemas.microsoft.com/office/drawing/2014/main" id="{9A721B18-766E-453C-9DF0-298372E3FDE0}"/>
            </a:ext>
          </a:extLst>
        </xdr:cNvPr>
        <xdr:cNvSpPr txBox="1"/>
      </xdr:nvSpPr>
      <xdr:spPr>
        <a:xfrm>
          <a:off x="14194516" y="8419646"/>
          <a:ext cx="4615996" cy="2151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(12-1) = 11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editAs="oneCell">
    <xdr:from>
      <xdr:col>1</xdr:col>
      <xdr:colOff>190501</xdr:colOff>
      <xdr:row>37</xdr:row>
      <xdr:rowOff>108856</xdr:rowOff>
    </xdr:from>
    <xdr:to>
      <xdr:col>5</xdr:col>
      <xdr:colOff>335800</xdr:colOff>
      <xdr:row>49</xdr:row>
      <xdr:rowOff>61231</xdr:rowOff>
    </xdr:to>
    <xdr:pic>
      <xdr:nvPicPr>
        <xdr:cNvPr id="9" name="Picture 8" descr="images">
          <a:extLst>
            <a:ext uri="{FF2B5EF4-FFF2-40B4-BE49-F238E27FC236}">
              <a16:creationId xmlns:a16="http://schemas.microsoft.com/office/drawing/2014/main" id="{C4B03F16-69E5-4458-A134-B82A619A9C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1" y="10462531"/>
          <a:ext cx="5431674"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10" name="TextBox 9">
          <a:extLst>
            <a:ext uri="{FF2B5EF4-FFF2-40B4-BE49-F238E27FC236}">
              <a16:creationId xmlns:a16="http://schemas.microsoft.com/office/drawing/2014/main" id="{8E7BE695-7F83-499B-9B50-DE3F8021FED5}"/>
            </a:ext>
          </a:extLst>
        </xdr:cNvPr>
        <xdr:cNvSpPr txBox="1"/>
      </xdr:nvSpPr>
      <xdr:spPr>
        <a:xfrm>
          <a:off x="1099457" y="13443857"/>
          <a:ext cx="139745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1" name="TextBox 10">
          <a:extLst>
            <a:ext uri="{FF2B5EF4-FFF2-40B4-BE49-F238E27FC236}">
              <a16:creationId xmlns:a16="http://schemas.microsoft.com/office/drawing/2014/main" id="{0407EC3C-44D4-41EF-BBE0-6C7AC8E13A29}"/>
            </a:ext>
          </a:extLst>
        </xdr:cNvPr>
        <xdr:cNvSpPr txBox="1"/>
      </xdr:nvSpPr>
      <xdr:spPr>
        <a:xfrm>
          <a:off x="1861457" y="12664168"/>
          <a:ext cx="1506310"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2" name="TextBox 11">
          <a:extLst>
            <a:ext uri="{FF2B5EF4-FFF2-40B4-BE49-F238E27FC236}">
              <a16:creationId xmlns:a16="http://schemas.microsoft.com/office/drawing/2014/main" id="{32B94C2A-33EB-48DB-A123-C64DC2543041}"/>
            </a:ext>
          </a:extLst>
        </xdr:cNvPr>
        <xdr:cNvSpPr txBox="1"/>
      </xdr:nvSpPr>
      <xdr:spPr>
        <a:xfrm>
          <a:off x="2170338" y="12013747"/>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3" name="TextBox 12">
          <a:extLst>
            <a:ext uri="{FF2B5EF4-FFF2-40B4-BE49-F238E27FC236}">
              <a16:creationId xmlns:a16="http://schemas.microsoft.com/office/drawing/2014/main" id="{0092CB82-2629-4251-8FBF-85BA9CD301D5}"/>
            </a:ext>
          </a:extLst>
        </xdr:cNvPr>
        <xdr:cNvSpPr txBox="1"/>
      </xdr:nvSpPr>
      <xdr:spPr>
        <a:xfrm>
          <a:off x="3150053" y="10870746"/>
          <a:ext cx="1035504"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4" name="Arrow: Up-Down 13">
          <a:extLst>
            <a:ext uri="{FF2B5EF4-FFF2-40B4-BE49-F238E27FC236}">
              <a16:creationId xmlns:a16="http://schemas.microsoft.com/office/drawing/2014/main" id="{FD7074C7-8D28-4146-8E72-BADABD27EBED}"/>
            </a:ext>
          </a:extLst>
        </xdr:cNvPr>
        <xdr:cNvSpPr/>
      </xdr:nvSpPr>
      <xdr:spPr>
        <a:xfrm>
          <a:off x="2605766" y="13088711"/>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231320</xdr:colOff>
      <xdr:row>39</xdr:row>
      <xdr:rowOff>136072</xdr:rowOff>
    </xdr:from>
    <xdr:to>
      <xdr:col>17</xdr:col>
      <xdr:colOff>421822</xdr:colOff>
      <xdr:row>40</xdr:row>
      <xdr:rowOff>367393</xdr:rowOff>
    </xdr:to>
    <xdr:sp macro="" textlink="">
      <xdr:nvSpPr>
        <xdr:cNvPr id="15" name="TextBox 14">
          <a:extLst>
            <a:ext uri="{FF2B5EF4-FFF2-40B4-BE49-F238E27FC236}">
              <a16:creationId xmlns:a16="http://schemas.microsoft.com/office/drawing/2014/main" id="{96B37036-DEB0-45DF-9CDB-FD166BACEF71}"/>
            </a:ext>
          </a:extLst>
        </xdr:cNvPr>
        <xdr:cNvSpPr txBox="1"/>
      </xdr:nvSpPr>
      <xdr:spPr>
        <a:xfrm>
          <a:off x="16290470" y="10870747"/>
          <a:ext cx="1581152" cy="421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Upper tail critical value</a:t>
          </a:r>
        </a:p>
      </xdr:txBody>
    </xdr:sp>
    <xdr:clientData/>
  </xdr:twoCellAnchor>
  <xdr:twoCellAnchor>
    <xdr:from>
      <xdr:col>15</xdr:col>
      <xdr:colOff>288471</xdr:colOff>
      <xdr:row>41</xdr:row>
      <xdr:rowOff>138793</xdr:rowOff>
    </xdr:from>
    <xdr:to>
      <xdr:col>17</xdr:col>
      <xdr:colOff>478973</xdr:colOff>
      <xdr:row>43</xdr:row>
      <xdr:rowOff>0</xdr:rowOff>
    </xdr:to>
    <xdr:sp macro="" textlink="">
      <xdr:nvSpPr>
        <xdr:cNvPr id="16" name="TextBox 15">
          <a:extLst>
            <a:ext uri="{FF2B5EF4-FFF2-40B4-BE49-F238E27FC236}">
              <a16:creationId xmlns:a16="http://schemas.microsoft.com/office/drawing/2014/main" id="{3CAAB1D9-5943-494B-BF82-E33575FCE33B}"/>
            </a:ext>
          </a:extLst>
        </xdr:cNvPr>
        <xdr:cNvSpPr txBox="1"/>
      </xdr:nvSpPr>
      <xdr:spPr>
        <a:xfrm>
          <a:off x="16347621" y="11464018"/>
          <a:ext cx="1581152" cy="41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lower</a:t>
          </a:r>
          <a:r>
            <a:rPr lang="en-US" sz="1100" baseline="0"/>
            <a:t> </a:t>
          </a:r>
          <a:r>
            <a:rPr lang="en-US" sz="1100"/>
            <a:t>r tail critical value</a:t>
          </a:r>
        </a:p>
      </xdr:txBody>
    </xdr:sp>
    <xdr:clientData/>
  </xdr:twoCellAnchor>
  <xdr:twoCellAnchor>
    <xdr:from>
      <xdr:col>1</xdr:col>
      <xdr:colOff>1156608</xdr:colOff>
      <xdr:row>40</xdr:row>
      <xdr:rowOff>299357</xdr:rowOff>
    </xdr:from>
    <xdr:to>
      <xdr:col>1</xdr:col>
      <xdr:colOff>1238250</xdr:colOff>
      <xdr:row>50</xdr:row>
      <xdr:rowOff>176893</xdr:rowOff>
    </xdr:to>
    <xdr:cxnSp macro="">
      <xdr:nvCxnSpPr>
        <xdr:cNvPr id="17" name="Straight Connector 16">
          <a:extLst>
            <a:ext uri="{FF2B5EF4-FFF2-40B4-BE49-F238E27FC236}">
              <a16:creationId xmlns:a16="http://schemas.microsoft.com/office/drawing/2014/main" id="{51AC8555-F9B3-4227-B396-724E0251EF7A}"/>
            </a:ext>
          </a:extLst>
        </xdr:cNvPr>
        <xdr:cNvCxnSpPr/>
      </xdr:nvCxnSpPr>
      <xdr:spPr>
        <a:xfrm flipH="1">
          <a:off x="1766208" y="11224532"/>
          <a:ext cx="81642" cy="2163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819149</xdr:colOff>
      <xdr:row>51</xdr:row>
      <xdr:rowOff>58510</xdr:rowOff>
    </xdr:from>
    <xdr:to>
      <xdr:col>3</xdr:col>
      <xdr:colOff>859971</xdr:colOff>
      <xdr:row>54</xdr:row>
      <xdr:rowOff>2720</xdr:rowOff>
    </xdr:to>
    <xdr:sp macro="" textlink="">
      <xdr:nvSpPr>
        <xdr:cNvPr id="18" name="TextBox 17">
          <a:extLst>
            <a:ext uri="{FF2B5EF4-FFF2-40B4-BE49-F238E27FC236}">
              <a16:creationId xmlns:a16="http://schemas.microsoft.com/office/drawing/2014/main" id="{914998DF-DED0-4F02-992F-059C0A1F4AB7}"/>
            </a:ext>
          </a:extLst>
        </xdr:cNvPr>
        <xdr:cNvSpPr txBox="1"/>
      </xdr:nvSpPr>
      <xdr:spPr>
        <a:xfrm>
          <a:off x="2962274" y="13460185"/>
          <a:ext cx="1402897"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19" name="TextBox 18">
          <a:extLst>
            <a:ext uri="{FF2B5EF4-FFF2-40B4-BE49-F238E27FC236}">
              <a16:creationId xmlns:a16="http://schemas.microsoft.com/office/drawing/2014/main" id="{688A08C4-93C9-41E0-A0B2-6E01B9E77778}"/>
            </a:ext>
          </a:extLst>
        </xdr:cNvPr>
        <xdr:cNvSpPr txBox="1"/>
      </xdr:nvSpPr>
      <xdr:spPr>
        <a:xfrm>
          <a:off x="1115787" y="10846253"/>
          <a:ext cx="1030060"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855759</xdr:colOff>
      <xdr:row>43</xdr:row>
      <xdr:rowOff>166140</xdr:rowOff>
    </xdr:from>
    <xdr:to>
      <xdr:col>1</xdr:col>
      <xdr:colOff>1216595</xdr:colOff>
      <xdr:row>47</xdr:row>
      <xdr:rowOff>94080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0" name="Ink 19">
              <a:extLst>
                <a:ext uri="{FF2B5EF4-FFF2-40B4-BE49-F238E27FC236}">
                  <a16:creationId xmlns:a16="http://schemas.microsoft.com/office/drawing/2014/main" id="{8832F158-E44D-4AAE-ADF8-9844C21F59B2}"/>
                </a:ext>
              </a:extLst>
            </xdr14:cNvPr>
            <xdr14:cNvContentPartPr/>
          </xdr14:nvContentPartPr>
          <xdr14:nvPr macro=""/>
          <xdr14:xfrm>
            <a:off x="1468080" y="12072390"/>
            <a:ext cx="353880" cy="1261440"/>
          </xdr14:xfrm>
        </xdr:contentPart>
      </mc:Choice>
      <mc:Fallback xmlns="">
        <xdr:pic>
          <xdr:nvPicPr>
            <xdr:cNvPr id="22" name="Ink 21">
              <a:extLst>
                <a:ext uri="{FF2B5EF4-FFF2-40B4-BE49-F238E27FC236}">
                  <a16:creationId xmlns:a16="http://schemas.microsoft.com/office/drawing/2014/main" id="{C45C8CB0-88E7-472D-BB13-AF11DA71982E}"/>
                </a:ext>
              </a:extLst>
            </xdr:cNvPr>
            <xdr:cNvPicPr/>
          </xdr:nvPicPr>
          <xdr:blipFill>
            <a:blip xmlns:r="http://schemas.openxmlformats.org/officeDocument/2006/relationships" r:embed="rId4"/>
            <a:stretch>
              <a:fillRect/>
            </a:stretch>
          </xdr:blipFill>
          <xdr:spPr>
            <a:xfrm>
              <a:off x="1450440" y="11964390"/>
              <a:ext cx="389520" cy="1477080"/>
            </a:xfrm>
            <a:prstGeom prst="rect">
              <a:avLst/>
            </a:prstGeom>
          </xdr:spPr>
        </xdr:pic>
      </mc:Fallback>
    </mc:AlternateContent>
    <xdr:clientData/>
  </xdr:twoCellAnchor>
  <xdr:twoCellAnchor editAs="oneCell">
    <xdr:from>
      <xdr:col>1</xdr:col>
      <xdr:colOff>693399</xdr:colOff>
      <xdr:row>50</xdr:row>
      <xdr:rowOff>26400</xdr:rowOff>
    </xdr:from>
    <xdr:to>
      <xdr:col>1</xdr:col>
      <xdr:colOff>958115</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1" name="Ink 20">
              <a:extLst>
                <a:ext uri="{FF2B5EF4-FFF2-40B4-BE49-F238E27FC236}">
                  <a16:creationId xmlns:a16="http://schemas.microsoft.com/office/drawing/2014/main" id="{CC084AB5-0102-4EF3-9052-F7A200332924}"/>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775119</xdr:colOff>
      <xdr:row>49</xdr:row>
      <xdr:rowOff>56340</xdr:rowOff>
    </xdr:from>
    <xdr:to>
      <xdr:col>1</xdr:col>
      <xdr:colOff>1068275</xdr:colOff>
      <xdr:row>49</xdr:row>
      <xdr:rowOff>122220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2" name="Ink 21">
              <a:extLst>
                <a:ext uri="{FF2B5EF4-FFF2-40B4-BE49-F238E27FC236}">
                  <a16:creationId xmlns:a16="http://schemas.microsoft.com/office/drawing/2014/main" id="{4B0F1CE0-339A-4001-9703-4F110478A01B}"/>
                </a:ext>
              </a:extLst>
            </xdr14:cNvPr>
            <xdr14:cNvContentPartPr/>
          </xdr14:nvContentPartPr>
          <xdr14:nvPr macro=""/>
          <xdr14:xfrm>
            <a:off x="1387440" y="13105590"/>
            <a:ext cx="286200" cy="65880"/>
          </xdr14:xfrm>
        </xdr:contentPart>
      </mc:Choice>
      <mc:Fallback xmlns="">
        <xdr:pic>
          <xdr:nvPicPr>
            <xdr:cNvPr id="24" name="Ink 23">
              <a:extLst>
                <a:ext uri="{FF2B5EF4-FFF2-40B4-BE49-F238E27FC236}">
                  <a16:creationId xmlns:a16="http://schemas.microsoft.com/office/drawing/2014/main" id="{1440BB30-AEF3-419F-85DE-4E562B1AD0CA}"/>
                </a:ext>
              </a:extLst>
            </xdr:cNvPr>
            <xdr:cNvPicPr/>
          </xdr:nvPicPr>
          <xdr:blipFill>
            <a:blip xmlns:r="http://schemas.openxmlformats.org/officeDocument/2006/relationships" r:embed="rId8"/>
            <a:stretch>
              <a:fillRect/>
            </a:stretch>
          </xdr:blipFill>
          <xdr:spPr>
            <a:xfrm>
              <a:off x="1333440" y="12997950"/>
              <a:ext cx="393840" cy="281520"/>
            </a:xfrm>
            <a:prstGeom prst="rect">
              <a:avLst/>
            </a:prstGeom>
          </xdr:spPr>
        </xdr:pic>
      </mc:Fallback>
    </mc:AlternateContent>
    <xdr:clientData/>
  </xdr:twoCellAnchor>
  <xdr:twoCellAnchor editAs="oneCell">
    <xdr:from>
      <xdr:col>1</xdr:col>
      <xdr:colOff>856839</xdr:colOff>
      <xdr:row>48</xdr:row>
      <xdr:rowOff>102840</xdr:rowOff>
    </xdr:from>
    <xdr:to>
      <xdr:col>1</xdr:col>
      <xdr:colOff>1093835</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3" name="Ink 22">
              <a:extLst>
                <a:ext uri="{FF2B5EF4-FFF2-40B4-BE49-F238E27FC236}">
                  <a16:creationId xmlns:a16="http://schemas.microsoft.com/office/drawing/2014/main" id="{DD1B7FC5-06FC-4CAE-9F9B-8880BAB2E6CF}"/>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0"/>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1094195</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4" name="Ink 23">
              <a:extLst>
                <a:ext uri="{FF2B5EF4-FFF2-40B4-BE49-F238E27FC236}">
                  <a16:creationId xmlns:a16="http://schemas.microsoft.com/office/drawing/2014/main" id="{3E06FB2F-3C90-48F8-8B27-565EE3182357}"/>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2"/>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1121195</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5" name="Ink 24">
              <a:extLst>
                <a:ext uri="{FF2B5EF4-FFF2-40B4-BE49-F238E27FC236}">
                  <a16:creationId xmlns:a16="http://schemas.microsoft.com/office/drawing/2014/main" id="{7DCE6062-5EF2-4EE0-9A16-3ED0CE5A513E}"/>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4"/>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1126595</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6" name="Ink 25">
              <a:extLst>
                <a:ext uri="{FF2B5EF4-FFF2-40B4-BE49-F238E27FC236}">
                  <a16:creationId xmlns:a16="http://schemas.microsoft.com/office/drawing/2014/main" id="{2AA7D575-40CD-4D71-8376-CCE700503E01}"/>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6"/>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1060959</xdr:colOff>
      <xdr:row>45</xdr:row>
      <xdr:rowOff>129660</xdr:rowOff>
    </xdr:from>
    <xdr:to>
      <xdr:col>1</xdr:col>
      <xdr:colOff>1126595</xdr:colOff>
      <xdr:row>45</xdr:row>
      <xdr:rowOff>176820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7" name="Ink 26">
              <a:extLst>
                <a:ext uri="{FF2B5EF4-FFF2-40B4-BE49-F238E27FC236}">
                  <a16:creationId xmlns:a16="http://schemas.microsoft.com/office/drawing/2014/main" id="{85E5AE72-B461-4E16-8E4E-CB901E4D16C4}"/>
                </a:ext>
              </a:extLst>
            </xdr14:cNvPr>
            <xdr14:cNvContentPartPr/>
          </xdr14:nvContentPartPr>
          <xdr14:nvPr macro=""/>
          <xdr14:xfrm>
            <a:off x="1673280" y="12416910"/>
            <a:ext cx="58680" cy="47160"/>
          </xdr14:xfrm>
        </xdr:contentPart>
      </mc:Choice>
      <mc:Fallback xmlns="">
        <xdr:pic>
          <xdr:nvPicPr>
            <xdr:cNvPr id="29" name="Ink 28">
              <a:extLst>
                <a:ext uri="{FF2B5EF4-FFF2-40B4-BE49-F238E27FC236}">
                  <a16:creationId xmlns:a16="http://schemas.microsoft.com/office/drawing/2014/main" id="{AB515D6A-FD18-4A55-A4DB-8FECDCA568A4}"/>
                </a:ext>
              </a:extLst>
            </xdr:cNvPr>
            <xdr:cNvPicPr/>
          </xdr:nvPicPr>
          <xdr:blipFill>
            <a:blip xmlns:r="http://schemas.openxmlformats.org/officeDocument/2006/relationships" r:embed="rId18"/>
            <a:stretch>
              <a:fillRect/>
            </a:stretch>
          </xdr:blipFill>
          <xdr:spPr>
            <a:xfrm>
              <a:off x="1619640" y="12309270"/>
              <a:ext cx="166320" cy="262800"/>
            </a:xfrm>
            <a:prstGeom prst="rect">
              <a:avLst/>
            </a:prstGeom>
          </xdr:spPr>
        </xdr:pic>
      </mc:Fallback>
    </mc:AlternateContent>
    <xdr:clientData/>
  </xdr:twoCellAnchor>
  <xdr:twoCellAnchor editAs="oneCell">
    <xdr:from>
      <xdr:col>1</xdr:col>
      <xdr:colOff>1074279</xdr:colOff>
      <xdr:row>44</xdr:row>
      <xdr:rowOff>174000</xdr:rowOff>
    </xdr:from>
    <xdr:to>
      <xdr:col>1</xdr:col>
      <xdr:colOff>1163675</xdr:colOff>
      <xdr:row>44</xdr:row>
      <xdr:rowOff>190200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8" name="Ink 27">
              <a:extLst>
                <a:ext uri="{FF2B5EF4-FFF2-40B4-BE49-F238E27FC236}">
                  <a16:creationId xmlns:a16="http://schemas.microsoft.com/office/drawing/2014/main" id="{5AF6D09C-EC3E-46DC-8B42-EC693138D6E8}"/>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0"/>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1220195</xdr:colOff>
      <xdr:row>44</xdr:row>
      <xdr:rowOff>6645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9" name="Ink 28">
              <a:extLst>
                <a:ext uri="{FF2B5EF4-FFF2-40B4-BE49-F238E27FC236}">
                  <a16:creationId xmlns:a16="http://schemas.microsoft.com/office/drawing/2014/main" id="{CCC8031F-87FE-46E8-A0F7-915289DC4844}"/>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2"/>
            <a:stretch>
              <a:fillRect/>
            </a:stretch>
          </xdr:blipFill>
          <xdr:spPr>
            <a:xfrm>
              <a:off x="1701360" y="11955750"/>
              <a:ext cx="178200" cy="398520"/>
            </a:xfrm>
            <a:prstGeom prst="rect">
              <a:avLst/>
            </a:prstGeom>
          </xdr:spPr>
        </xdr:pic>
      </mc:Fallback>
    </mc:AlternateContent>
    <xdr:clientData/>
  </xdr:twoCellAnchor>
  <xdr:twoCellAnchor editAs="oneCell">
    <xdr:from>
      <xdr:col>1</xdr:col>
      <xdr:colOff>544719</xdr:colOff>
      <xdr:row>50</xdr:row>
      <xdr:rowOff>26760</xdr:rowOff>
    </xdr:from>
    <xdr:to>
      <xdr:col>1</xdr:col>
      <xdr:colOff>1107875</xdr:colOff>
      <xdr:row>50</xdr:row>
      <xdr:rowOff>178320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30" name="Ink 29">
              <a:extLst>
                <a:ext uri="{FF2B5EF4-FFF2-40B4-BE49-F238E27FC236}">
                  <a16:creationId xmlns:a16="http://schemas.microsoft.com/office/drawing/2014/main" id="{BF12FB8C-7B4E-4750-A081-4AC330BB91C3}"/>
                </a:ext>
              </a:extLst>
            </xdr14:cNvPr>
            <xdr14:cNvContentPartPr/>
          </xdr14:nvContentPartPr>
          <xdr14:nvPr macro=""/>
          <xdr14:xfrm>
            <a:off x="1157040" y="13266510"/>
            <a:ext cx="556200" cy="151560"/>
          </xdr14:xfrm>
        </xdr:contentPart>
      </mc:Choice>
      <mc:Fallback xmlns="">
        <xdr:pic>
          <xdr:nvPicPr>
            <xdr:cNvPr id="39" name="Ink 38">
              <a:extLst>
                <a:ext uri="{FF2B5EF4-FFF2-40B4-BE49-F238E27FC236}">
                  <a16:creationId xmlns:a16="http://schemas.microsoft.com/office/drawing/2014/main" id="{FC73AFAD-83E1-461C-A84C-FD2E5E0A2BB4}"/>
                </a:ext>
              </a:extLst>
            </xdr:cNvPr>
            <xdr:cNvPicPr/>
          </xdr:nvPicPr>
          <xdr:blipFill>
            <a:blip xmlns:r="http://schemas.openxmlformats.org/officeDocument/2006/relationships" r:embed="rId24"/>
            <a:stretch>
              <a:fillRect/>
            </a:stretch>
          </xdr:blipFill>
          <xdr:spPr>
            <a:xfrm>
              <a:off x="1139040" y="13158510"/>
              <a:ext cx="591840" cy="367200"/>
            </a:xfrm>
            <a:prstGeom prst="rect">
              <a:avLst/>
            </a:prstGeom>
          </xdr:spPr>
        </xdr:pic>
      </mc:Fallback>
    </mc:AlternateContent>
    <xdr:clientData/>
  </xdr:twoCellAnchor>
  <xdr:twoCellAnchor editAs="oneCell">
    <xdr:from>
      <xdr:col>1</xdr:col>
      <xdr:colOff>1066359</xdr:colOff>
      <xdr:row>47</xdr:row>
      <xdr:rowOff>136020</xdr:rowOff>
    </xdr:from>
    <xdr:to>
      <xdr:col>1</xdr:col>
      <xdr:colOff>1150355</xdr:colOff>
      <xdr:row>49</xdr:row>
      <xdr:rowOff>187677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31" name="Ink 30">
              <a:extLst>
                <a:ext uri="{FF2B5EF4-FFF2-40B4-BE49-F238E27FC236}">
                  <a16:creationId xmlns:a16="http://schemas.microsoft.com/office/drawing/2014/main" id="{F33776BD-C940-4A8C-8687-F50C5FFA7518}"/>
                </a:ext>
              </a:extLst>
            </xdr14:cNvPr>
            <xdr14:cNvContentPartPr/>
          </xdr14:nvContentPartPr>
          <xdr14:nvPr macro=""/>
          <xdr14:xfrm>
            <a:off x="1678680" y="12804270"/>
            <a:ext cx="77040" cy="570240"/>
          </xdr14:xfrm>
        </xdr:contentPart>
      </mc:Choice>
      <mc:Fallback xmlns="">
        <xdr:pic>
          <xdr:nvPicPr>
            <xdr:cNvPr id="40" name="Ink 39">
              <a:extLst>
                <a:ext uri="{FF2B5EF4-FFF2-40B4-BE49-F238E27FC236}">
                  <a16:creationId xmlns:a16="http://schemas.microsoft.com/office/drawing/2014/main" id="{72B668B8-2923-4BB0-B880-7F2D29465652}"/>
                </a:ext>
              </a:extLst>
            </xdr:cNvPr>
            <xdr:cNvPicPr/>
          </xdr:nvPicPr>
          <xdr:blipFill>
            <a:blip xmlns:r="http://schemas.openxmlformats.org/officeDocument/2006/relationships" r:embed="rId26"/>
            <a:stretch>
              <a:fillRect/>
            </a:stretch>
          </xdr:blipFill>
          <xdr:spPr>
            <a:xfrm>
              <a:off x="1660680" y="12696270"/>
              <a:ext cx="112680" cy="785880"/>
            </a:xfrm>
            <a:prstGeom prst="rect">
              <a:avLst/>
            </a:prstGeom>
          </xdr:spPr>
        </xdr:pic>
      </mc:Fallback>
    </mc:AlternateContent>
    <xdr:clientData/>
  </xdr:twoCellAnchor>
  <xdr:twoCellAnchor editAs="oneCell">
    <xdr:from>
      <xdr:col>1</xdr:col>
      <xdr:colOff>1073559</xdr:colOff>
      <xdr:row>47</xdr:row>
      <xdr:rowOff>132780</xdr:rowOff>
    </xdr:from>
    <xdr:to>
      <xdr:col>1</xdr:col>
      <xdr:colOff>1176995</xdr:colOff>
      <xdr:row>49</xdr:row>
      <xdr:rowOff>114345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32" name="Ink 31">
              <a:extLst>
                <a:ext uri="{FF2B5EF4-FFF2-40B4-BE49-F238E27FC236}">
                  <a16:creationId xmlns:a16="http://schemas.microsoft.com/office/drawing/2014/main" id="{945E117E-738A-4AF4-92F3-A15755F6742A}"/>
                </a:ext>
              </a:extLst>
            </xdr14:cNvPr>
            <xdr14:cNvContentPartPr/>
          </xdr14:nvContentPartPr>
          <xdr14:nvPr macro=""/>
          <xdr14:xfrm>
            <a:off x="1685880" y="12801030"/>
            <a:ext cx="96480" cy="505440"/>
          </xdr14:xfrm>
        </xdr:contentPart>
      </mc:Choice>
      <mc:Fallback xmlns="">
        <xdr:pic>
          <xdr:nvPicPr>
            <xdr:cNvPr id="41" name="Ink 40">
              <a:extLst>
                <a:ext uri="{FF2B5EF4-FFF2-40B4-BE49-F238E27FC236}">
                  <a16:creationId xmlns:a16="http://schemas.microsoft.com/office/drawing/2014/main" id="{CE7A68F9-0B44-419F-888F-7FA5EEAD0AF0}"/>
                </a:ext>
              </a:extLst>
            </xdr:cNvPr>
            <xdr:cNvPicPr/>
          </xdr:nvPicPr>
          <xdr:blipFill>
            <a:blip xmlns:r="http://schemas.openxmlformats.org/officeDocument/2006/relationships" r:embed="rId28"/>
            <a:stretch>
              <a:fillRect/>
            </a:stretch>
          </xdr:blipFill>
          <xdr:spPr>
            <a:xfrm>
              <a:off x="1667880" y="12693030"/>
              <a:ext cx="132120" cy="721080"/>
            </a:xfrm>
            <a:prstGeom prst="rect">
              <a:avLst/>
            </a:prstGeom>
          </xdr:spPr>
        </xdr:pic>
      </mc:Fallback>
    </mc:AlternateContent>
    <xdr:clientData/>
  </xdr:twoCellAnchor>
  <xdr:twoCellAnchor editAs="oneCell">
    <xdr:from>
      <xdr:col>1</xdr:col>
      <xdr:colOff>950439</xdr:colOff>
      <xdr:row>49</xdr:row>
      <xdr:rowOff>175140</xdr:rowOff>
    </xdr:from>
    <xdr:to>
      <xdr:col>1</xdr:col>
      <xdr:colOff>1063235</xdr:colOff>
      <xdr:row>50</xdr:row>
      <xdr:rowOff>122520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33" name="Ink 32">
              <a:extLst>
                <a:ext uri="{FF2B5EF4-FFF2-40B4-BE49-F238E27FC236}">
                  <a16:creationId xmlns:a16="http://schemas.microsoft.com/office/drawing/2014/main" id="{0974782B-3D35-48D2-A355-744993D7C145}"/>
                </a:ext>
              </a:extLst>
            </xdr14:cNvPr>
            <xdr14:cNvContentPartPr/>
          </xdr14:nvContentPartPr>
          <xdr14:nvPr macro=""/>
          <xdr14:xfrm>
            <a:off x="1562760" y="13224390"/>
            <a:ext cx="105840" cy="137880"/>
          </xdr14:xfrm>
        </xdr:contentPart>
      </mc:Choice>
      <mc:Fallback xmlns="">
        <xdr:pic>
          <xdr:nvPicPr>
            <xdr:cNvPr id="42" name="Ink 41">
              <a:extLst>
                <a:ext uri="{FF2B5EF4-FFF2-40B4-BE49-F238E27FC236}">
                  <a16:creationId xmlns:a16="http://schemas.microsoft.com/office/drawing/2014/main" id="{B5806F90-1E23-4FC4-926B-6829BAEA07D3}"/>
                </a:ext>
              </a:extLst>
            </xdr:cNvPr>
            <xdr:cNvPicPr/>
          </xdr:nvPicPr>
          <xdr:blipFill>
            <a:blip xmlns:r="http://schemas.openxmlformats.org/officeDocument/2006/relationships" r:embed="rId30"/>
            <a:stretch>
              <a:fillRect/>
            </a:stretch>
          </xdr:blipFill>
          <xdr:spPr>
            <a:xfrm>
              <a:off x="1544760" y="13116750"/>
              <a:ext cx="141480" cy="353520"/>
            </a:xfrm>
            <a:prstGeom prst="rect">
              <a:avLst/>
            </a:prstGeom>
          </xdr:spPr>
        </xdr:pic>
      </mc:Fallback>
    </mc:AlternateContent>
    <xdr:clientData/>
  </xdr:twoCellAnchor>
  <xdr:twoCellAnchor editAs="oneCell">
    <xdr:from>
      <xdr:col>1</xdr:col>
      <xdr:colOff>843879</xdr:colOff>
      <xdr:row>49</xdr:row>
      <xdr:rowOff>82620</xdr:rowOff>
    </xdr:from>
    <xdr:to>
      <xdr:col>1</xdr:col>
      <xdr:colOff>1176995</xdr:colOff>
      <xdr:row>50</xdr:row>
      <xdr:rowOff>182171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34" name="Ink 33">
              <a:extLst>
                <a:ext uri="{FF2B5EF4-FFF2-40B4-BE49-F238E27FC236}">
                  <a16:creationId xmlns:a16="http://schemas.microsoft.com/office/drawing/2014/main" id="{A6AB8039-E74C-478E-A84C-1057BC37879D}"/>
                </a:ext>
              </a:extLst>
            </xdr14:cNvPr>
            <xdr14:cNvContentPartPr/>
          </xdr14:nvContentPartPr>
          <xdr14:nvPr macro=""/>
          <xdr14:xfrm>
            <a:off x="1456200" y="13131870"/>
            <a:ext cx="326160" cy="284760"/>
          </xdr14:xfrm>
        </xdr:contentPart>
      </mc:Choice>
      <mc:Fallback xmlns="">
        <xdr:pic>
          <xdr:nvPicPr>
            <xdr:cNvPr id="47" name="Ink 46">
              <a:extLst>
                <a:ext uri="{FF2B5EF4-FFF2-40B4-BE49-F238E27FC236}">
                  <a16:creationId xmlns:a16="http://schemas.microsoft.com/office/drawing/2014/main" id="{874A3A10-0049-4E78-B652-FCD4D8BE1706}"/>
                </a:ext>
              </a:extLst>
            </xdr:cNvPr>
            <xdr:cNvPicPr/>
          </xdr:nvPicPr>
          <xdr:blipFill>
            <a:blip xmlns:r="http://schemas.openxmlformats.org/officeDocument/2006/relationships" r:embed="rId32"/>
            <a:stretch>
              <a:fillRect/>
            </a:stretch>
          </xdr:blipFill>
          <xdr:spPr>
            <a:xfrm>
              <a:off x="1438560" y="13023870"/>
              <a:ext cx="361800" cy="500400"/>
            </a:xfrm>
            <a:prstGeom prst="rect">
              <a:avLst/>
            </a:prstGeom>
          </xdr:spPr>
        </xdr:pic>
      </mc:Fallback>
    </mc:AlternateContent>
    <xdr:clientData/>
  </xdr:twoCellAnchor>
  <xdr:twoCellAnchor editAs="oneCell">
    <xdr:from>
      <xdr:col>1</xdr:col>
      <xdr:colOff>640479</xdr:colOff>
      <xdr:row>50</xdr:row>
      <xdr:rowOff>8760</xdr:rowOff>
    </xdr:from>
    <xdr:to>
      <xdr:col>1</xdr:col>
      <xdr:colOff>1176635</xdr:colOff>
      <xdr:row>50</xdr:row>
      <xdr:rowOff>177240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35" name="Ink 34">
              <a:extLst>
                <a:ext uri="{FF2B5EF4-FFF2-40B4-BE49-F238E27FC236}">
                  <a16:creationId xmlns:a16="http://schemas.microsoft.com/office/drawing/2014/main" id="{B904F024-C632-499F-BEB1-EBBE2A79AAF7}"/>
                </a:ext>
              </a:extLst>
            </xdr14:cNvPr>
            <xdr14:cNvContentPartPr/>
          </xdr14:nvContentPartPr>
          <xdr14:nvPr macro=""/>
          <xdr14:xfrm>
            <a:off x="1252800" y="13248510"/>
            <a:ext cx="529200" cy="168480"/>
          </xdr14:xfrm>
        </xdr:contentPart>
      </mc:Choice>
      <mc:Fallback xmlns="">
        <xdr:pic>
          <xdr:nvPicPr>
            <xdr:cNvPr id="53" name="Ink 52">
              <a:extLst>
                <a:ext uri="{FF2B5EF4-FFF2-40B4-BE49-F238E27FC236}">
                  <a16:creationId xmlns:a16="http://schemas.microsoft.com/office/drawing/2014/main" id="{12138EB7-2F53-4800-B2ED-55D6E54A52F2}"/>
                </a:ext>
              </a:extLst>
            </xdr:cNvPr>
            <xdr:cNvPicPr/>
          </xdr:nvPicPr>
          <xdr:blipFill>
            <a:blip xmlns:r="http://schemas.openxmlformats.org/officeDocument/2006/relationships" r:embed="rId34"/>
            <a:stretch>
              <a:fillRect/>
            </a:stretch>
          </xdr:blipFill>
          <xdr:spPr>
            <a:xfrm>
              <a:off x="1235160" y="13140870"/>
              <a:ext cx="564840" cy="384120"/>
            </a:xfrm>
            <a:prstGeom prst="rect">
              <a:avLst/>
            </a:prstGeom>
          </xdr:spPr>
        </xdr:pic>
      </mc:Fallback>
    </mc:AlternateContent>
    <xdr:clientData/>
  </xdr:twoCellAnchor>
  <xdr:twoCellAnchor editAs="oneCell">
    <xdr:from>
      <xdr:col>7</xdr:col>
      <xdr:colOff>775483</xdr:colOff>
      <xdr:row>57</xdr:row>
      <xdr:rowOff>40607</xdr:rowOff>
    </xdr:from>
    <xdr:to>
      <xdr:col>7</xdr:col>
      <xdr:colOff>782797</xdr:colOff>
      <xdr:row>57</xdr:row>
      <xdr:rowOff>40967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36" name="Ink 35">
              <a:extLst>
                <a:ext uri="{FF2B5EF4-FFF2-40B4-BE49-F238E27FC236}">
                  <a16:creationId xmlns:a16="http://schemas.microsoft.com/office/drawing/2014/main" id="{491AE866-86FA-4599-8A12-29855F16DE30}"/>
                </a:ext>
              </a:extLst>
            </xdr14:cNvPr>
            <xdr14:cNvContentPartPr/>
          </xdr14:nvContentPartPr>
          <xdr14:nvPr macro=""/>
          <xdr14:xfrm>
            <a:off x="9456840" y="14790750"/>
            <a:ext cx="360" cy="360"/>
          </xdr14:xfrm>
        </xdr:contentPart>
      </mc:Choice>
      <mc:Fallback xmlns="">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37" name="Ink 36">
              <a:extLst>
                <a:ext uri="{FF2B5EF4-FFF2-40B4-BE49-F238E27FC236}">
                  <a16:creationId xmlns:a16="http://schemas.microsoft.com/office/drawing/2014/main" id="{02F706FE-8CE6-4EFE-B8E6-35257737847A}"/>
                </a:ext>
              </a:extLst>
            </xdr14:cNvPr>
            <xdr14:cNvContentPartPr/>
          </xdr14:nvContentPartPr>
          <xdr14:nvPr macro=""/>
          <xdr14:xfrm>
            <a:off x="9402120" y="14640990"/>
            <a:ext cx="360" cy="360"/>
          </xdr14:xfrm>
        </xdr:contentPart>
      </mc:Choice>
      <mc:Fallback xmlns="">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38" name="Ink 37">
              <a:extLst>
                <a:ext uri="{FF2B5EF4-FFF2-40B4-BE49-F238E27FC236}">
                  <a16:creationId xmlns:a16="http://schemas.microsoft.com/office/drawing/2014/main" id="{AB6F85DE-8B01-475E-BFC9-F0395A24908B}"/>
                </a:ext>
              </a:extLst>
            </xdr14:cNvPr>
            <xdr14:cNvContentPartPr/>
          </xdr14:nvContentPartPr>
          <xdr14:nvPr macro=""/>
          <xdr14:xfrm>
            <a:off x="6694560" y="15008190"/>
            <a:ext cx="360" cy="5760"/>
          </xdr14:xfrm>
        </xdr:contentPart>
      </mc:Choice>
      <mc:Fallback xmlns="">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9</xdr:col>
      <xdr:colOff>1156608</xdr:colOff>
      <xdr:row>30</xdr:row>
      <xdr:rowOff>27214</xdr:rowOff>
    </xdr:from>
    <xdr:to>
      <xdr:col>11</xdr:col>
      <xdr:colOff>370114</xdr:colOff>
      <xdr:row>31</xdr:row>
      <xdr:rowOff>381327</xdr:rowOff>
    </xdr:to>
    <xdr:sp macro="" textlink="">
      <xdr:nvSpPr>
        <xdr:cNvPr id="39" name="Speech Bubble: Rectangle 40">
          <a:extLst>
            <a:ext uri="{FF2B5EF4-FFF2-40B4-BE49-F238E27FC236}">
              <a16:creationId xmlns:a16="http://schemas.microsoft.com/office/drawing/2014/main" id="{BA8ED55B-CD1C-498D-B725-0B69240C0CA6}"/>
            </a:ext>
          </a:extLst>
        </xdr:cNvPr>
        <xdr:cNvSpPr/>
      </xdr:nvSpPr>
      <xdr:spPr>
        <a:xfrm>
          <a:off x="12681858" y="7704364"/>
          <a:ext cx="1251856" cy="744638"/>
        </a:xfrm>
        <a:prstGeom prst="wedgeRectCallout">
          <a:avLst>
            <a:gd name="adj1" fmla="val -1310"/>
            <a:gd name="adj2" fmla="val 2224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needs to be split</a:t>
          </a:r>
        </a:p>
      </xdr:txBody>
    </xdr:sp>
    <xdr:clientData/>
  </xdr:twoCellAnchor>
  <xdr:twoCellAnchor>
    <xdr:from>
      <xdr:col>5</xdr:col>
      <xdr:colOff>81643</xdr:colOff>
      <xdr:row>28</xdr:row>
      <xdr:rowOff>353785</xdr:rowOff>
    </xdr:from>
    <xdr:to>
      <xdr:col>5</xdr:col>
      <xdr:colOff>435428</xdr:colOff>
      <xdr:row>32</xdr:row>
      <xdr:rowOff>54429</xdr:rowOff>
    </xdr:to>
    <xdr:sp macro="" textlink="">
      <xdr:nvSpPr>
        <xdr:cNvPr id="40" name="Right Brace 41">
          <a:extLst>
            <a:ext uri="{FF2B5EF4-FFF2-40B4-BE49-F238E27FC236}">
              <a16:creationId xmlns:a16="http://schemas.microsoft.com/office/drawing/2014/main" id="{57AC7A32-4AA8-426E-B191-FA01DB5DECB7}"/>
            </a:ext>
          </a:extLst>
        </xdr:cNvPr>
        <xdr:cNvSpPr/>
      </xdr:nvSpPr>
      <xdr:spPr>
        <a:xfrm>
          <a:off x="5977618" y="7249885"/>
          <a:ext cx="353785" cy="12817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1" name="TextBox 40">
          <a:extLst>
            <a:ext uri="{FF2B5EF4-FFF2-40B4-BE49-F238E27FC236}">
              <a16:creationId xmlns:a16="http://schemas.microsoft.com/office/drawing/2014/main" id="{CF5AC3C4-1B92-4B6D-8696-BA814A9BF1DB}"/>
            </a:ext>
          </a:extLst>
        </xdr:cNvPr>
        <xdr:cNvSpPr txBox="1"/>
      </xdr:nvSpPr>
      <xdr:spPr>
        <a:xfrm>
          <a:off x="6385831" y="7415893"/>
          <a:ext cx="789215" cy="869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10</xdr:col>
      <xdr:colOff>357188</xdr:colOff>
      <xdr:row>1</xdr:row>
      <xdr:rowOff>142875</xdr:rowOff>
    </xdr:from>
    <xdr:to>
      <xdr:col>14</xdr:col>
      <xdr:colOff>58398</xdr:colOff>
      <xdr:row>6</xdr:row>
      <xdr:rowOff>161925</xdr:rowOff>
    </xdr:to>
    <xdr:sp macro="" textlink="">
      <xdr:nvSpPr>
        <xdr:cNvPr id="43" name="Rounded Rectangle 11">
          <a:hlinkClick xmlns:r="http://schemas.openxmlformats.org/officeDocument/2006/relationships" r:id="rId41"/>
          <a:extLst>
            <a:ext uri="{FF2B5EF4-FFF2-40B4-BE49-F238E27FC236}">
              <a16:creationId xmlns:a16="http://schemas.microsoft.com/office/drawing/2014/main" id="{89984677-D3A8-408E-9E19-B619D23B03FB}"/>
            </a:ext>
          </a:extLst>
        </xdr:cNvPr>
        <xdr:cNvSpPr/>
      </xdr:nvSpPr>
      <xdr:spPr>
        <a:xfrm>
          <a:off x="13454063" y="333375"/>
          <a:ext cx="2058648"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623358</xdr:colOff>
      <xdr:row>11</xdr:row>
      <xdr:rowOff>145899</xdr:rowOff>
    </xdr:from>
    <xdr:to>
      <xdr:col>16</xdr:col>
      <xdr:colOff>253999</xdr:colOff>
      <xdr:row>14</xdr:row>
      <xdr:rowOff>31749</xdr:rowOff>
    </xdr:to>
    <xdr:sp macro="" textlink="">
      <xdr:nvSpPr>
        <xdr:cNvPr id="2" name="TextBox 1">
          <a:extLst>
            <a:ext uri="{FF2B5EF4-FFF2-40B4-BE49-F238E27FC236}">
              <a16:creationId xmlns:a16="http://schemas.microsoft.com/office/drawing/2014/main" id="{3721BB47-184A-4B20-95AF-136D357DA840}"/>
            </a:ext>
          </a:extLst>
        </xdr:cNvPr>
        <xdr:cNvSpPr txBox="1"/>
      </xdr:nvSpPr>
      <xdr:spPr>
        <a:xfrm>
          <a:off x="14201775" y="2241399"/>
          <a:ext cx="2805641" cy="4573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two tail</a:t>
          </a:r>
        </a:p>
      </xdr:txBody>
    </xdr:sp>
    <xdr:clientData/>
  </xdr:twoCellAnchor>
  <xdr:twoCellAnchor>
    <xdr:from>
      <xdr:col>0</xdr:col>
      <xdr:colOff>503465</xdr:colOff>
      <xdr:row>1</xdr:row>
      <xdr:rowOff>136071</xdr:rowOff>
    </xdr:from>
    <xdr:to>
      <xdr:col>1</xdr:col>
      <xdr:colOff>1227667</xdr:colOff>
      <xdr:row>7</xdr:row>
      <xdr:rowOff>52917</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4B33B70B-3059-4654-A210-56B097F5899D}"/>
            </a:ext>
          </a:extLst>
        </xdr:cNvPr>
        <xdr:cNvSpPr/>
      </xdr:nvSpPr>
      <xdr:spPr>
        <a:xfrm>
          <a:off x="503465" y="326571"/>
          <a:ext cx="1338035" cy="1059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99604</xdr:colOff>
      <xdr:row>1</xdr:row>
      <xdr:rowOff>118110</xdr:rowOff>
    </xdr:from>
    <xdr:to>
      <xdr:col>7</xdr:col>
      <xdr:colOff>920750</xdr:colOff>
      <xdr:row>5</xdr:row>
      <xdr:rowOff>158932</xdr:rowOff>
    </xdr:to>
    <xdr:sp macro="" textlink="">
      <xdr:nvSpPr>
        <xdr:cNvPr id="5" name="Rounded Rectangle 1">
          <a:extLst>
            <a:ext uri="{FF2B5EF4-FFF2-40B4-BE49-F238E27FC236}">
              <a16:creationId xmlns:a16="http://schemas.microsoft.com/office/drawing/2014/main" id="{B7F588EE-F493-4274-B656-D8C936CF1DCD}"/>
            </a:ext>
          </a:extLst>
        </xdr:cNvPr>
        <xdr:cNvSpPr/>
      </xdr:nvSpPr>
      <xdr:spPr>
        <a:xfrm>
          <a:off x="3613271" y="308610"/>
          <a:ext cx="59963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Problem </a:t>
          </a:r>
          <a:r>
            <a:rPr lang="en-US" sz="2800" b="1">
              <a:solidFill>
                <a:srgbClr val="FF0000"/>
              </a:solidFill>
              <a:latin typeface="Lucida Bright" panose="02040602050505020304" pitchFamily="18" charset="0"/>
            </a:rPr>
            <a:t>6</a:t>
          </a:r>
          <a:r>
            <a:rPr lang="en-US" sz="2800" b="0">
              <a:solidFill>
                <a:schemeClr val="accent2">
                  <a:lumMod val="50000"/>
                </a:schemeClr>
              </a:solidFill>
              <a:latin typeface="Lucida Bright" panose="02040602050505020304" pitchFamily="18" charset="0"/>
            </a:rPr>
            <a:t> </a:t>
          </a:r>
          <a:r>
            <a:rPr lang="en-US" sz="2800" b="0">
              <a:solidFill>
                <a:schemeClr val="accent4">
                  <a:lumMod val="50000"/>
                </a:schemeClr>
              </a:solidFill>
              <a:latin typeface="Lucida Bright" panose="02040602050505020304" pitchFamily="18" charset="0"/>
            </a:rPr>
            <a:t> </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8" name="Straight Connector 7">
          <a:extLst>
            <a:ext uri="{FF2B5EF4-FFF2-40B4-BE49-F238E27FC236}">
              <a16:creationId xmlns:a16="http://schemas.microsoft.com/office/drawing/2014/main" id="{702087AB-1F46-45E1-A619-A6EA56351B5F}"/>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27</xdr:row>
      <xdr:rowOff>367393</xdr:rowOff>
    </xdr:to>
    <xdr:sp macro="" textlink="">
      <xdr:nvSpPr>
        <xdr:cNvPr id="9" name="TextBox 8">
          <a:extLst>
            <a:ext uri="{FF2B5EF4-FFF2-40B4-BE49-F238E27FC236}">
              <a16:creationId xmlns:a16="http://schemas.microsoft.com/office/drawing/2014/main" id="{D83C4193-D691-44C8-B8D6-53172189ABBC}"/>
            </a:ext>
          </a:extLst>
        </xdr:cNvPr>
        <xdr:cNvSpPr txBox="1"/>
      </xdr:nvSpPr>
      <xdr:spPr>
        <a:xfrm>
          <a:off x="206375" y="1873250"/>
          <a:ext cx="6642100" cy="4913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One</a:t>
          </a:r>
          <a:r>
            <a:rPr lang="en-US" sz="2000" baseline="0">
              <a:effectLst/>
              <a:latin typeface="+mn-lt"/>
              <a:ea typeface="Calibri"/>
              <a:cs typeface="Times New Roman"/>
            </a:rPr>
            <a:t> important attribute of a storage device for electricity is variability in storage capacity. Consistent capacity is desirable so that consumers can more accurately predict the amount of time they expect the stored  energy to last under normal conditions. GT engineers have determined that one particular storage design will yield an average of 88 minutes per cell with a standard deviation of 6 minutes. After making some modifications to the design, they are interested in determining whether this change has impacted the standard deviation either up or down. The test was conducted on a random sample of 12 individual storage cells containing the modified design. The following data show the minutes of use that were recorded:</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6</xdr:col>
      <xdr:colOff>308428</xdr:colOff>
      <xdr:row>9</xdr:row>
      <xdr:rowOff>60476</xdr:rowOff>
    </xdr:from>
    <xdr:to>
      <xdr:col>11</xdr:col>
      <xdr:colOff>526142</xdr:colOff>
      <xdr:row>92</xdr:row>
      <xdr:rowOff>101297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FA59DD7-4884-425A-AC6C-78C7227D2E62}"/>
                </a:ext>
              </a:extLst>
            </xdr:cNvPr>
            <xdr:cNvSpPr txBox="1"/>
          </xdr:nvSpPr>
          <xdr:spPr>
            <a:xfrm>
              <a:off x="7547428" y="1774976"/>
              <a:ext cx="6557131" cy="1989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m:rPr>
                          <m:sty m:val="p"/>
                        </m:rPr>
                        <a:rPr lang="el-GR" sz="2400" b="0" i="1" baseline="0">
                          <a:solidFill>
                            <a:schemeClr val="dk1"/>
                          </a:solidFill>
                          <a:effectLst/>
                          <a:latin typeface="Cambria Math" panose="02040503050406030204" pitchFamily="18" charset="0"/>
                          <a:ea typeface="+mn-ea"/>
                          <a:cs typeface="+mn-cs"/>
                        </a:rPr>
                        <m:t>σ</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0">
                      <a:solidFill>
                        <a:schemeClr val="dk1"/>
                      </a:solidFill>
                      <a:effectLst/>
                      <a:latin typeface="Cambria Math" panose="02040503050406030204" pitchFamily="18" charset="0"/>
                      <a:ea typeface="+mn-ea"/>
                      <a:cs typeface="+mn-cs"/>
                    </a:rPr>
                    <m:t>&lt;</m:t>
                  </m:r>
                </m:oMath>
              </a14:m>
              <a:r>
                <a:rPr lang="en-US" sz="2000" b="0" baseline="0">
                  <a:solidFill>
                    <a:schemeClr val="dk1"/>
                  </a:solidFill>
                  <a:effectLst/>
                  <a:latin typeface="Lucida Bright" panose="02040602050505020304" pitchFamily="18" charset="0"/>
                  <a:ea typeface="+mn-ea"/>
                  <a:cs typeface="+mn-cs"/>
                </a:rPr>
                <a: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id="{AFA59DD7-4884-425A-AC6C-78C7227D2E62}"/>
                </a:ext>
              </a:extLst>
            </xdr:cNvPr>
            <xdr:cNvSpPr txBox="1"/>
          </xdr:nvSpPr>
          <xdr:spPr>
            <a:xfrm>
              <a:off x="7547428" y="1774976"/>
              <a:ext cx="6557131" cy="1989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Cambria Math" panose="02040503050406030204" pitchFamily="18" charset="0"/>
                  <a:ea typeface="+mn-ea"/>
                  <a:cs typeface="+mn-cs"/>
                </a:rPr>
                <a:t>σ</a:t>
              </a:r>
              <a:r>
                <a:rPr lang="en-US" sz="2400" b="0" i="0" baseline="0">
                  <a:solidFill>
                    <a:schemeClr val="dk1"/>
                  </a:solidFill>
                  <a:effectLst/>
                  <a:latin typeface="Cambria Math" panose="02040503050406030204" pitchFamily="18" charset="0"/>
                  <a:ea typeface="+mn-ea"/>
                  <a:cs typeface="+mn-cs"/>
                </a:rPr>
                <a:t>^2</a:t>
              </a:r>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r>
                <a:rPr lang="en-US" sz="2000" b="0" i="0" baseline="0">
                  <a:solidFill>
                    <a:schemeClr val="dk1"/>
                  </a:solidFill>
                  <a:effectLst/>
                  <a:latin typeface="Cambria Math" panose="02040503050406030204" pitchFamily="18" charset="0"/>
                  <a:ea typeface="+mn-ea"/>
                  <a:cs typeface="+mn-cs"/>
                </a:rPr>
                <a:t>𝑋^2&lt;</a:t>
              </a:r>
              <a:r>
                <a:rPr lang="en-US" sz="2000" b="0" baseline="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r>
                <a:rPr lang="en-US" sz="2400" b="0" i="0" baseline="0">
                  <a:solidFill>
                    <a:schemeClr val="dk1"/>
                  </a:solidFill>
                  <a:effectLst/>
                  <a:latin typeface="Cambria Math" panose="02040503050406030204" pitchFamily="18" charset="0"/>
                  <a:ea typeface="+mn-ea"/>
                  <a:cs typeface="+mn-cs"/>
                </a:rPr>
                <a:t>𝑋^2</a:t>
              </a:r>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630916</xdr:colOff>
      <xdr:row>31</xdr:row>
      <xdr:rowOff>351971</xdr:rowOff>
    </xdr:from>
    <xdr:to>
      <xdr:col>18</xdr:col>
      <xdr:colOff>598712</xdr:colOff>
      <xdr:row>38</xdr:row>
      <xdr:rowOff>27213</xdr:rowOff>
    </xdr:to>
    <xdr:sp macro="" textlink="">
      <xdr:nvSpPr>
        <xdr:cNvPr id="11" name="TextBox 10">
          <a:extLst>
            <a:ext uri="{FF2B5EF4-FFF2-40B4-BE49-F238E27FC236}">
              <a16:creationId xmlns:a16="http://schemas.microsoft.com/office/drawing/2014/main" id="{3FF000B6-12AD-478F-A083-AB104ED23846}"/>
            </a:ext>
          </a:extLst>
        </xdr:cNvPr>
        <xdr:cNvSpPr txBox="1"/>
      </xdr:nvSpPr>
      <xdr:spPr>
        <a:xfrm>
          <a:off x="14194516" y="8419646"/>
          <a:ext cx="4615996" cy="2151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(12-1) = 11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editAs="oneCell">
    <xdr:from>
      <xdr:col>1</xdr:col>
      <xdr:colOff>190501</xdr:colOff>
      <xdr:row>37</xdr:row>
      <xdr:rowOff>108856</xdr:rowOff>
    </xdr:from>
    <xdr:to>
      <xdr:col>5</xdr:col>
      <xdr:colOff>335800</xdr:colOff>
      <xdr:row>49</xdr:row>
      <xdr:rowOff>61231</xdr:rowOff>
    </xdr:to>
    <xdr:pic>
      <xdr:nvPicPr>
        <xdr:cNvPr id="12" name="Picture 11" descr="images">
          <a:extLst>
            <a:ext uri="{FF2B5EF4-FFF2-40B4-BE49-F238E27FC236}">
              <a16:creationId xmlns:a16="http://schemas.microsoft.com/office/drawing/2014/main" id="{AEAD1F27-01EE-47F8-950C-0DBF79741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1" y="10462531"/>
          <a:ext cx="5410507"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13" name="TextBox 12">
          <a:extLst>
            <a:ext uri="{FF2B5EF4-FFF2-40B4-BE49-F238E27FC236}">
              <a16:creationId xmlns:a16="http://schemas.microsoft.com/office/drawing/2014/main" id="{8BAA9808-3AB2-4BA4-AB81-8008C36AF9F9}"/>
            </a:ext>
          </a:extLst>
        </xdr:cNvPr>
        <xdr:cNvSpPr txBox="1"/>
      </xdr:nvSpPr>
      <xdr:spPr>
        <a:xfrm>
          <a:off x="1099457" y="13443857"/>
          <a:ext cx="139745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4" name="TextBox 13">
          <a:extLst>
            <a:ext uri="{FF2B5EF4-FFF2-40B4-BE49-F238E27FC236}">
              <a16:creationId xmlns:a16="http://schemas.microsoft.com/office/drawing/2014/main" id="{7949B210-7AF9-4A69-865B-EA747BD8F7FB}"/>
            </a:ext>
          </a:extLst>
        </xdr:cNvPr>
        <xdr:cNvSpPr txBox="1"/>
      </xdr:nvSpPr>
      <xdr:spPr>
        <a:xfrm>
          <a:off x="1861457" y="12664168"/>
          <a:ext cx="1506310"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5" name="TextBox 14">
          <a:extLst>
            <a:ext uri="{FF2B5EF4-FFF2-40B4-BE49-F238E27FC236}">
              <a16:creationId xmlns:a16="http://schemas.microsoft.com/office/drawing/2014/main" id="{DA2EFF5B-F3EE-4F9D-9C5F-5BEA56F5E515}"/>
            </a:ext>
          </a:extLst>
        </xdr:cNvPr>
        <xdr:cNvSpPr txBox="1"/>
      </xdr:nvSpPr>
      <xdr:spPr>
        <a:xfrm>
          <a:off x="2170338" y="12013747"/>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6" name="TextBox 15">
          <a:extLst>
            <a:ext uri="{FF2B5EF4-FFF2-40B4-BE49-F238E27FC236}">
              <a16:creationId xmlns:a16="http://schemas.microsoft.com/office/drawing/2014/main" id="{0046B3B7-CAEC-47D4-A894-A7DAC0B80680}"/>
            </a:ext>
          </a:extLst>
        </xdr:cNvPr>
        <xdr:cNvSpPr txBox="1"/>
      </xdr:nvSpPr>
      <xdr:spPr>
        <a:xfrm>
          <a:off x="3150053" y="10870746"/>
          <a:ext cx="1035504"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7" name="Arrow: Up-Down 16">
          <a:extLst>
            <a:ext uri="{FF2B5EF4-FFF2-40B4-BE49-F238E27FC236}">
              <a16:creationId xmlns:a16="http://schemas.microsoft.com/office/drawing/2014/main" id="{DE995896-82F7-4564-A2E2-DD488115CE25}"/>
            </a:ext>
          </a:extLst>
        </xdr:cNvPr>
        <xdr:cNvSpPr/>
      </xdr:nvSpPr>
      <xdr:spPr>
        <a:xfrm>
          <a:off x="2605766" y="13088711"/>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231320</xdr:colOff>
      <xdr:row>39</xdr:row>
      <xdr:rowOff>136072</xdr:rowOff>
    </xdr:from>
    <xdr:to>
      <xdr:col>17</xdr:col>
      <xdr:colOff>421822</xdr:colOff>
      <xdr:row>40</xdr:row>
      <xdr:rowOff>367393</xdr:rowOff>
    </xdr:to>
    <xdr:sp macro="" textlink="">
      <xdr:nvSpPr>
        <xdr:cNvPr id="18" name="TextBox 17">
          <a:extLst>
            <a:ext uri="{FF2B5EF4-FFF2-40B4-BE49-F238E27FC236}">
              <a16:creationId xmlns:a16="http://schemas.microsoft.com/office/drawing/2014/main" id="{16D6AAAF-697F-4151-BBD3-6488EFF62511}"/>
            </a:ext>
          </a:extLst>
        </xdr:cNvPr>
        <xdr:cNvSpPr txBox="1"/>
      </xdr:nvSpPr>
      <xdr:spPr>
        <a:xfrm>
          <a:off x="16290470" y="10870747"/>
          <a:ext cx="1581152" cy="421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Upper tail critical value</a:t>
          </a:r>
        </a:p>
      </xdr:txBody>
    </xdr:sp>
    <xdr:clientData/>
  </xdr:twoCellAnchor>
  <xdr:twoCellAnchor>
    <xdr:from>
      <xdr:col>15</xdr:col>
      <xdr:colOff>288471</xdr:colOff>
      <xdr:row>41</xdr:row>
      <xdr:rowOff>138793</xdr:rowOff>
    </xdr:from>
    <xdr:to>
      <xdr:col>17</xdr:col>
      <xdr:colOff>478973</xdr:colOff>
      <xdr:row>43</xdr:row>
      <xdr:rowOff>0</xdr:rowOff>
    </xdr:to>
    <xdr:sp macro="" textlink="">
      <xdr:nvSpPr>
        <xdr:cNvPr id="19" name="TextBox 18">
          <a:extLst>
            <a:ext uri="{FF2B5EF4-FFF2-40B4-BE49-F238E27FC236}">
              <a16:creationId xmlns:a16="http://schemas.microsoft.com/office/drawing/2014/main" id="{2B26D622-0C6D-4268-9E27-DD98B9F9BD5F}"/>
            </a:ext>
          </a:extLst>
        </xdr:cNvPr>
        <xdr:cNvSpPr txBox="1"/>
      </xdr:nvSpPr>
      <xdr:spPr>
        <a:xfrm>
          <a:off x="16347621" y="11464018"/>
          <a:ext cx="1581152" cy="41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lower</a:t>
          </a:r>
          <a:r>
            <a:rPr lang="en-US" sz="1100" baseline="0"/>
            <a:t> </a:t>
          </a:r>
          <a:r>
            <a:rPr lang="en-US" sz="1100"/>
            <a:t>r tail critical value</a:t>
          </a:r>
        </a:p>
      </xdr:txBody>
    </xdr:sp>
    <xdr:clientData/>
  </xdr:twoCellAnchor>
  <xdr:twoCellAnchor>
    <xdr:from>
      <xdr:col>1</xdr:col>
      <xdr:colOff>1156608</xdr:colOff>
      <xdr:row>40</xdr:row>
      <xdr:rowOff>299357</xdr:rowOff>
    </xdr:from>
    <xdr:to>
      <xdr:col>1</xdr:col>
      <xdr:colOff>1238250</xdr:colOff>
      <xdr:row>50</xdr:row>
      <xdr:rowOff>176893</xdr:rowOff>
    </xdr:to>
    <xdr:cxnSp macro="">
      <xdr:nvCxnSpPr>
        <xdr:cNvPr id="20" name="Straight Connector 19">
          <a:extLst>
            <a:ext uri="{FF2B5EF4-FFF2-40B4-BE49-F238E27FC236}">
              <a16:creationId xmlns:a16="http://schemas.microsoft.com/office/drawing/2014/main" id="{AA8E1430-74A8-45B7-AA89-D787A7669743}"/>
            </a:ext>
          </a:extLst>
        </xdr:cNvPr>
        <xdr:cNvCxnSpPr/>
      </xdr:nvCxnSpPr>
      <xdr:spPr>
        <a:xfrm flipH="1">
          <a:off x="1766208" y="11224532"/>
          <a:ext cx="81642" cy="2163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819149</xdr:colOff>
      <xdr:row>51</xdr:row>
      <xdr:rowOff>58510</xdr:rowOff>
    </xdr:from>
    <xdr:to>
      <xdr:col>3</xdr:col>
      <xdr:colOff>859971</xdr:colOff>
      <xdr:row>54</xdr:row>
      <xdr:rowOff>2720</xdr:rowOff>
    </xdr:to>
    <xdr:sp macro="" textlink="">
      <xdr:nvSpPr>
        <xdr:cNvPr id="21" name="TextBox 20">
          <a:extLst>
            <a:ext uri="{FF2B5EF4-FFF2-40B4-BE49-F238E27FC236}">
              <a16:creationId xmlns:a16="http://schemas.microsoft.com/office/drawing/2014/main" id="{2FD0A359-A4D3-4B0B-9CC8-D5C85C2491F1}"/>
            </a:ext>
          </a:extLst>
        </xdr:cNvPr>
        <xdr:cNvSpPr txBox="1"/>
      </xdr:nvSpPr>
      <xdr:spPr>
        <a:xfrm>
          <a:off x="2962274" y="13460185"/>
          <a:ext cx="1402897"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22" name="TextBox 21">
          <a:extLst>
            <a:ext uri="{FF2B5EF4-FFF2-40B4-BE49-F238E27FC236}">
              <a16:creationId xmlns:a16="http://schemas.microsoft.com/office/drawing/2014/main" id="{BE97FE9E-1E06-4FCA-B652-EFA62C76F615}"/>
            </a:ext>
          </a:extLst>
        </xdr:cNvPr>
        <xdr:cNvSpPr txBox="1"/>
      </xdr:nvSpPr>
      <xdr:spPr>
        <a:xfrm>
          <a:off x="1115787" y="10846253"/>
          <a:ext cx="1030060"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855759</xdr:colOff>
      <xdr:row>43</xdr:row>
      <xdr:rowOff>166140</xdr:rowOff>
    </xdr:from>
    <xdr:to>
      <xdr:col>1</xdr:col>
      <xdr:colOff>1216595</xdr:colOff>
      <xdr:row>47</xdr:row>
      <xdr:rowOff>94080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3" name="Ink 22">
              <a:extLst>
                <a:ext uri="{FF2B5EF4-FFF2-40B4-BE49-F238E27FC236}">
                  <a16:creationId xmlns:a16="http://schemas.microsoft.com/office/drawing/2014/main" id="{4784D8E4-E1B2-4D2A-BED1-D8A353623F88}"/>
                </a:ext>
              </a:extLst>
            </xdr14:cNvPr>
            <xdr14:cNvContentPartPr/>
          </xdr14:nvContentPartPr>
          <xdr14:nvPr macro=""/>
          <xdr14:xfrm>
            <a:off x="1468080" y="12072390"/>
            <a:ext cx="353880" cy="1261440"/>
          </xdr14:xfrm>
        </xdr:contentPart>
      </mc:Choice>
      <mc:Fallback xmlns="">
        <xdr:pic>
          <xdr:nvPicPr>
            <xdr:cNvPr id="22" name="Ink 21">
              <a:extLst>
                <a:ext uri="{FF2B5EF4-FFF2-40B4-BE49-F238E27FC236}">
                  <a16:creationId xmlns:a16="http://schemas.microsoft.com/office/drawing/2014/main" id="{C45C8CB0-88E7-472D-BB13-AF11DA71982E}"/>
                </a:ext>
              </a:extLst>
            </xdr:cNvPr>
            <xdr:cNvPicPr/>
          </xdr:nvPicPr>
          <xdr:blipFill>
            <a:blip xmlns:r="http://schemas.openxmlformats.org/officeDocument/2006/relationships" r:embed="rId4"/>
            <a:stretch>
              <a:fillRect/>
            </a:stretch>
          </xdr:blipFill>
          <xdr:spPr>
            <a:xfrm>
              <a:off x="1450440" y="11964390"/>
              <a:ext cx="389520" cy="1477080"/>
            </a:xfrm>
            <a:prstGeom prst="rect">
              <a:avLst/>
            </a:prstGeom>
          </xdr:spPr>
        </xdr:pic>
      </mc:Fallback>
    </mc:AlternateContent>
    <xdr:clientData/>
  </xdr:twoCellAnchor>
  <xdr:twoCellAnchor editAs="oneCell">
    <xdr:from>
      <xdr:col>1</xdr:col>
      <xdr:colOff>693399</xdr:colOff>
      <xdr:row>50</xdr:row>
      <xdr:rowOff>26400</xdr:rowOff>
    </xdr:from>
    <xdr:to>
      <xdr:col>1</xdr:col>
      <xdr:colOff>958115</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4" name="Ink 23">
              <a:extLst>
                <a:ext uri="{FF2B5EF4-FFF2-40B4-BE49-F238E27FC236}">
                  <a16:creationId xmlns:a16="http://schemas.microsoft.com/office/drawing/2014/main" id="{FCFDD65A-7D7F-4DAF-9C03-7FD0EA1AC8A9}"/>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775119</xdr:colOff>
      <xdr:row>49</xdr:row>
      <xdr:rowOff>56340</xdr:rowOff>
    </xdr:from>
    <xdr:to>
      <xdr:col>1</xdr:col>
      <xdr:colOff>1068275</xdr:colOff>
      <xdr:row>49</xdr:row>
      <xdr:rowOff>122220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5" name="Ink 24">
              <a:extLst>
                <a:ext uri="{FF2B5EF4-FFF2-40B4-BE49-F238E27FC236}">
                  <a16:creationId xmlns:a16="http://schemas.microsoft.com/office/drawing/2014/main" id="{44AE3EFF-E818-4953-BE5D-C71784DAD2A8}"/>
                </a:ext>
              </a:extLst>
            </xdr14:cNvPr>
            <xdr14:cNvContentPartPr/>
          </xdr14:nvContentPartPr>
          <xdr14:nvPr macro=""/>
          <xdr14:xfrm>
            <a:off x="1387440" y="13105590"/>
            <a:ext cx="286200" cy="65880"/>
          </xdr14:xfrm>
        </xdr:contentPart>
      </mc:Choice>
      <mc:Fallback xmlns="">
        <xdr:pic>
          <xdr:nvPicPr>
            <xdr:cNvPr id="24" name="Ink 23">
              <a:extLst>
                <a:ext uri="{FF2B5EF4-FFF2-40B4-BE49-F238E27FC236}">
                  <a16:creationId xmlns:a16="http://schemas.microsoft.com/office/drawing/2014/main" id="{1440BB30-AEF3-419F-85DE-4E562B1AD0CA}"/>
                </a:ext>
              </a:extLst>
            </xdr:cNvPr>
            <xdr:cNvPicPr/>
          </xdr:nvPicPr>
          <xdr:blipFill>
            <a:blip xmlns:r="http://schemas.openxmlformats.org/officeDocument/2006/relationships" r:embed="rId8"/>
            <a:stretch>
              <a:fillRect/>
            </a:stretch>
          </xdr:blipFill>
          <xdr:spPr>
            <a:xfrm>
              <a:off x="1333440" y="12997950"/>
              <a:ext cx="393840" cy="281520"/>
            </a:xfrm>
            <a:prstGeom prst="rect">
              <a:avLst/>
            </a:prstGeom>
          </xdr:spPr>
        </xdr:pic>
      </mc:Fallback>
    </mc:AlternateContent>
    <xdr:clientData/>
  </xdr:twoCellAnchor>
  <xdr:twoCellAnchor editAs="oneCell">
    <xdr:from>
      <xdr:col>1</xdr:col>
      <xdr:colOff>856839</xdr:colOff>
      <xdr:row>48</xdr:row>
      <xdr:rowOff>102840</xdr:rowOff>
    </xdr:from>
    <xdr:to>
      <xdr:col>1</xdr:col>
      <xdr:colOff>1093835</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6" name="Ink 25">
              <a:extLst>
                <a:ext uri="{FF2B5EF4-FFF2-40B4-BE49-F238E27FC236}">
                  <a16:creationId xmlns:a16="http://schemas.microsoft.com/office/drawing/2014/main" id="{4AB90B8F-5B7A-4318-AFFF-94AA3C0A58B2}"/>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0"/>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1094195</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7" name="Ink 26">
              <a:extLst>
                <a:ext uri="{FF2B5EF4-FFF2-40B4-BE49-F238E27FC236}">
                  <a16:creationId xmlns:a16="http://schemas.microsoft.com/office/drawing/2014/main" id="{73772B2C-790F-4D65-94C3-57F3954B49AF}"/>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2"/>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1121195</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8" name="Ink 27">
              <a:extLst>
                <a:ext uri="{FF2B5EF4-FFF2-40B4-BE49-F238E27FC236}">
                  <a16:creationId xmlns:a16="http://schemas.microsoft.com/office/drawing/2014/main" id="{D57987BE-31C5-428F-869E-330232E1BD1D}"/>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4"/>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1126595</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9" name="Ink 28">
              <a:extLst>
                <a:ext uri="{FF2B5EF4-FFF2-40B4-BE49-F238E27FC236}">
                  <a16:creationId xmlns:a16="http://schemas.microsoft.com/office/drawing/2014/main" id="{EBE24447-E85C-456A-95BF-5EF2A63663AF}"/>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6"/>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1060959</xdr:colOff>
      <xdr:row>45</xdr:row>
      <xdr:rowOff>129660</xdr:rowOff>
    </xdr:from>
    <xdr:to>
      <xdr:col>1</xdr:col>
      <xdr:colOff>1126595</xdr:colOff>
      <xdr:row>45</xdr:row>
      <xdr:rowOff>176820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30" name="Ink 29">
              <a:extLst>
                <a:ext uri="{FF2B5EF4-FFF2-40B4-BE49-F238E27FC236}">
                  <a16:creationId xmlns:a16="http://schemas.microsoft.com/office/drawing/2014/main" id="{B87731B2-F442-4BA0-AE62-437EAB797514}"/>
                </a:ext>
              </a:extLst>
            </xdr14:cNvPr>
            <xdr14:cNvContentPartPr/>
          </xdr14:nvContentPartPr>
          <xdr14:nvPr macro=""/>
          <xdr14:xfrm>
            <a:off x="1673280" y="12416910"/>
            <a:ext cx="58680" cy="47160"/>
          </xdr14:xfrm>
        </xdr:contentPart>
      </mc:Choice>
      <mc:Fallback xmlns="">
        <xdr:pic>
          <xdr:nvPicPr>
            <xdr:cNvPr id="29" name="Ink 28">
              <a:extLst>
                <a:ext uri="{FF2B5EF4-FFF2-40B4-BE49-F238E27FC236}">
                  <a16:creationId xmlns:a16="http://schemas.microsoft.com/office/drawing/2014/main" id="{AB515D6A-FD18-4A55-A4DB-8FECDCA568A4}"/>
                </a:ext>
              </a:extLst>
            </xdr:cNvPr>
            <xdr:cNvPicPr/>
          </xdr:nvPicPr>
          <xdr:blipFill>
            <a:blip xmlns:r="http://schemas.openxmlformats.org/officeDocument/2006/relationships" r:embed="rId18"/>
            <a:stretch>
              <a:fillRect/>
            </a:stretch>
          </xdr:blipFill>
          <xdr:spPr>
            <a:xfrm>
              <a:off x="1619640" y="12309270"/>
              <a:ext cx="166320" cy="262800"/>
            </a:xfrm>
            <a:prstGeom prst="rect">
              <a:avLst/>
            </a:prstGeom>
          </xdr:spPr>
        </xdr:pic>
      </mc:Fallback>
    </mc:AlternateContent>
    <xdr:clientData/>
  </xdr:twoCellAnchor>
  <xdr:twoCellAnchor editAs="oneCell">
    <xdr:from>
      <xdr:col>1</xdr:col>
      <xdr:colOff>1074279</xdr:colOff>
      <xdr:row>44</xdr:row>
      <xdr:rowOff>174000</xdr:rowOff>
    </xdr:from>
    <xdr:to>
      <xdr:col>1</xdr:col>
      <xdr:colOff>1163675</xdr:colOff>
      <xdr:row>44</xdr:row>
      <xdr:rowOff>190200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31" name="Ink 30">
              <a:extLst>
                <a:ext uri="{FF2B5EF4-FFF2-40B4-BE49-F238E27FC236}">
                  <a16:creationId xmlns:a16="http://schemas.microsoft.com/office/drawing/2014/main" id="{AAD5FEEA-D386-4388-9C39-5CE7F08E6ABE}"/>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0"/>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1220195</xdr:colOff>
      <xdr:row>44</xdr:row>
      <xdr:rowOff>6645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32" name="Ink 31">
              <a:extLst>
                <a:ext uri="{FF2B5EF4-FFF2-40B4-BE49-F238E27FC236}">
                  <a16:creationId xmlns:a16="http://schemas.microsoft.com/office/drawing/2014/main" id="{22D604C4-1409-4267-BA4E-60C236A53536}"/>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2"/>
            <a:stretch>
              <a:fillRect/>
            </a:stretch>
          </xdr:blipFill>
          <xdr:spPr>
            <a:xfrm>
              <a:off x="1701360" y="11955750"/>
              <a:ext cx="178200" cy="398520"/>
            </a:xfrm>
            <a:prstGeom prst="rect">
              <a:avLst/>
            </a:prstGeom>
          </xdr:spPr>
        </xdr:pic>
      </mc:Fallback>
    </mc:AlternateContent>
    <xdr:clientData/>
  </xdr:twoCellAnchor>
  <xdr:twoCellAnchor editAs="oneCell">
    <xdr:from>
      <xdr:col>1</xdr:col>
      <xdr:colOff>544719</xdr:colOff>
      <xdr:row>50</xdr:row>
      <xdr:rowOff>26760</xdr:rowOff>
    </xdr:from>
    <xdr:to>
      <xdr:col>1</xdr:col>
      <xdr:colOff>1107875</xdr:colOff>
      <xdr:row>50</xdr:row>
      <xdr:rowOff>178320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33" name="Ink 32">
              <a:extLst>
                <a:ext uri="{FF2B5EF4-FFF2-40B4-BE49-F238E27FC236}">
                  <a16:creationId xmlns:a16="http://schemas.microsoft.com/office/drawing/2014/main" id="{56072D6D-0A85-48D5-A323-309F32623C1F}"/>
                </a:ext>
              </a:extLst>
            </xdr14:cNvPr>
            <xdr14:cNvContentPartPr/>
          </xdr14:nvContentPartPr>
          <xdr14:nvPr macro=""/>
          <xdr14:xfrm>
            <a:off x="1157040" y="13266510"/>
            <a:ext cx="556200" cy="151560"/>
          </xdr14:xfrm>
        </xdr:contentPart>
      </mc:Choice>
      <mc:Fallback xmlns="">
        <xdr:pic>
          <xdr:nvPicPr>
            <xdr:cNvPr id="39" name="Ink 38">
              <a:extLst>
                <a:ext uri="{FF2B5EF4-FFF2-40B4-BE49-F238E27FC236}">
                  <a16:creationId xmlns:a16="http://schemas.microsoft.com/office/drawing/2014/main" id="{FC73AFAD-83E1-461C-A84C-FD2E5E0A2BB4}"/>
                </a:ext>
              </a:extLst>
            </xdr:cNvPr>
            <xdr:cNvPicPr/>
          </xdr:nvPicPr>
          <xdr:blipFill>
            <a:blip xmlns:r="http://schemas.openxmlformats.org/officeDocument/2006/relationships" r:embed="rId24"/>
            <a:stretch>
              <a:fillRect/>
            </a:stretch>
          </xdr:blipFill>
          <xdr:spPr>
            <a:xfrm>
              <a:off x="1139040" y="13158510"/>
              <a:ext cx="591840" cy="367200"/>
            </a:xfrm>
            <a:prstGeom prst="rect">
              <a:avLst/>
            </a:prstGeom>
          </xdr:spPr>
        </xdr:pic>
      </mc:Fallback>
    </mc:AlternateContent>
    <xdr:clientData/>
  </xdr:twoCellAnchor>
  <xdr:twoCellAnchor editAs="oneCell">
    <xdr:from>
      <xdr:col>1</xdr:col>
      <xdr:colOff>1066359</xdr:colOff>
      <xdr:row>47</xdr:row>
      <xdr:rowOff>136020</xdr:rowOff>
    </xdr:from>
    <xdr:to>
      <xdr:col>1</xdr:col>
      <xdr:colOff>1150355</xdr:colOff>
      <xdr:row>49</xdr:row>
      <xdr:rowOff>187677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34" name="Ink 33">
              <a:extLst>
                <a:ext uri="{FF2B5EF4-FFF2-40B4-BE49-F238E27FC236}">
                  <a16:creationId xmlns:a16="http://schemas.microsoft.com/office/drawing/2014/main" id="{481317E3-7D3F-4A7B-ACFA-DAD698023615}"/>
                </a:ext>
              </a:extLst>
            </xdr14:cNvPr>
            <xdr14:cNvContentPartPr/>
          </xdr14:nvContentPartPr>
          <xdr14:nvPr macro=""/>
          <xdr14:xfrm>
            <a:off x="1678680" y="12804270"/>
            <a:ext cx="77040" cy="570240"/>
          </xdr14:xfrm>
        </xdr:contentPart>
      </mc:Choice>
      <mc:Fallback xmlns="">
        <xdr:pic>
          <xdr:nvPicPr>
            <xdr:cNvPr id="40" name="Ink 39">
              <a:extLst>
                <a:ext uri="{FF2B5EF4-FFF2-40B4-BE49-F238E27FC236}">
                  <a16:creationId xmlns:a16="http://schemas.microsoft.com/office/drawing/2014/main" id="{72B668B8-2923-4BB0-B880-7F2D29465652}"/>
                </a:ext>
              </a:extLst>
            </xdr:cNvPr>
            <xdr:cNvPicPr/>
          </xdr:nvPicPr>
          <xdr:blipFill>
            <a:blip xmlns:r="http://schemas.openxmlformats.org/officeDocument/2006/relationships" r:embed="rId26"/>
            <a:stretch>
              <a:fillRect/>
            </a:stretch>
          </xdr:blipFill>
          <xdr:spPr>
            <a:xfrm>
              <a:off x="1660680" y="12696270"/>
              <a:ext cx="112680" cy="785880"/>
            </a:xfrm>
            <a:prstGeom prst="rect">
              <a:avLst/>
            </a:prstGeom>
          </xdr:spPr>
        </xdr:pic>
      </mc:Fallback>
    </mc:AlternateContent>
    <xdr:clientData/>
  </xdr:twoCellAnchor>
  <xdr:twoCellAnchor editAs="oneCell">
    <xdr:from>
      <xdr:col>1</xdr:col>
      <xdr:colOff>1073559</xdr:colOff>
      <xdr:row>47</xdr:row>
      <xdr:rowOff>132780</xdr:rowOff>
    </xdr:from>
    <xdr:to>
      <xdr:col>1</xdr:col>
      <xdr:colOff>1176995</xdr:colOff>
      <xdr:row>49</xdr:row>
      <xdr:rowOff>114345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35" name="Ink 34">
              <a:extLst>
                <a:ext uri="{FF2B5EF4-FFF2-40B4-BE49-F238E27FC236}">
                  <a16:creationId xmlns:a16="http://schemas.microsoft.com/office/drawing/2014/main" id="{87F67725-10C1-4C90-AA92-D2D01F82EC3C}"/>
                </a:ext>
              </a:extLst>
            </xdr14:cNvPr>
            <xdr14:cNvContentPartPr/>
          </xdr14:nvContentPartPr>
          <xdr14:nvPr macro=""/>
          <xdr14:xfrm>
            <a:off x="1685880" y="12801030"/>
            <a:ext cx="96480" cy="505440"/>
          </xdr14:xfrm>
        </xdr:contentPart>
      </mc:Choice>
      <mc:Fallback xmlns="">
        <xdr:pic>
          <xdr:nvPicPr>
            <xdr:cNvPr id="41" name="Ink 40">
              <a:extLst>
                <a:ext uri="{FF2B5EF4-FFF2-40B4-BE49-F238E27FC236}">
                  <a16:creationId xmlns:a16="http://schemas.microsoft.com/office/drawing/2014/main" id="{CE7A68F9-0B44-419F-888F-7FA5EEAD0AF0}"/>
                </a:ext>
              </a:extLst>
            </xdr:cNvPr>
            <xdr:cNvPicPr/>
          </xdr:nvPicPr>
          <xdr:blipFill>
            <a:blip xmlns:r="http://schemas.openxmlformats.org/officeDocument/2006/relationships" r:embed="rId28"/>
            <a:stretch>
              <a:fillRect/>
            </a:stretch>
          </xdr:blipFill>
          <xdr:spPr>
            <a:xfrm>
              <a:off x="1667880" y="12693030"/>
              <a:ext cx="132120" cy="721080"/>
            </a:xfrm>
            <a:prstGeom prst="rect">
              <a:avLst/>
            </a:prstGeom>
          </xdr:spPr>
        </xdr:pic>
      </mc:Fallback>
    </mc:AlternateContent>
    <xdr:clientData/>
  </xdr:twoCellAnchor>
  <xdr:twoCellAnchor editAs="oneCell">
    <xdr:from>
      <xdr:col>1</xdr:col>
      <xdr:colOff>950439</xdr:colOff>
      <xdr:row>49</xdr:row>
      <xdr:rowOff>175140</xdr:rowOff>
    </xdr:from>
    <xdr:to>
      <xdr:col>1</xdr:col>
      <xdr:colOff>1063235</xdr:colOff>
      <xdr:row>50</xdr:row>
      <xdr:rowOff>122520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36" name="Ink 35">
              <a:extLst>
                <a:ext uri="{FF2B5EF4-FFF2-40B4-BE49-F238E27FC236}">
                  <a16:creationId xmlns:a16="http://schemas.microsoft.com/office/drawing/2014/main" id="{69B87024-08B4-4D5D-8F70-2862D604941B}"/>
                </a:ext>
              </a:extLst>
            </xdr14:cNvPr>
            <xdr14:cNvContentPartPr/>
          </xdr14:nvContentPartPr>
          <xdr14:nvPr macro=""/>
          <xdr14:xfrm>
            <a:off x="1562760" y="13224390"/>
            <a:ext cx="105840" cy="137880"/>
          </xdr14:xfrm>
        </xdr:contentPart>
      </mc:Choice>
      <mc:Fallback xmlns="">
        <xdr:pic>
          <xdr:nvPicPr>
            <xdr:cNvPr id="42" name="Ink 41">
              <a:extLst>
                <a:ext uri="{FF2B5EF4-FFF2-40B4-BE49-F238E27FC236}">
                  <a16:creationId xmlns:a16="http://schemas.microsoft.com/office/drawing/2014/main" id="{B5806F90-1E23-4FC4-926B-6829BAEA07D3}"/>
                </a:ext>
              </a:extLst>
            </xdr:cNvPr>
            <xdr:cNvPicPr/>
          </xdr:nvPicPr>
          <xdr:blipFill>
            <a:blip xmlns:r="http://schemas.openxmlformats.org/officeDocument/2006/relationships" r:embed="rId30"/>
            <a:stretch>
              <a:fillRect/>
            </a:stretch>
          </xdr:blipFill>
          <xdr:spPr>
            <a:xfrm>
              <a:off x="1544760" y="13116750"/>
              <a:ext cx="141480" cy="353520"/>
            </a:xfrm>
            <a:prstGeom prst="rect">
              <a:avLst/>
            </a:prstGeom>
          </xdr:spPr>
        </xdr:pic>
      </mc:Fallback>
    </mc:AlternateContent>
    <xdr:clientData/>
  </xdr:twoCellAnchor>
  <xdr:twoCellAnchor editAs="oneCell">
    <xdr:from>
      <xdr:col>1</xdr:col>
      <xdr:colOff>843879</xdr:colOff>
      <xdr:row>49</xdr:row>
      <xdr:rowOff>82620</xdr:rowOff>
    </xdr:from>
    <xdr:to>
      <xdr:col>1</xdr:col>
      <xdr:colOff>1176995</xdr:colOff>
      <xdr:row>50</xdr:row>
      <xdr:rowOff>182171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37" name="Ink 36">
              <a:extLst>
                <a:ext uri="{FF2B5EF4-FFF2-40B4-BE49-F238E27FC236}">
                  <a16:creationId xmlns:a16="http://schemas.microsoft.com/office/drawing/2014/main" id="{DDF72894-29C0-451F-9F12-B9A724EB0E90}"/>
                </a:ext>
              </a:extLst>
            </xdr14:cNvPr>
            <xdr14:cNvContentPartPr/>
          </xdr14:nvContentPartPr>
          <xdr14:nvPr macro=""/>
          <xdr14:xfrm>
            <a:off x="1456200" y="13131870"/>
            <a:ext cx="326160" cy="284760"/>
          </xdr14:xfrm>
        </xdr:contentPart>
      </mc:Choice>
      <mc:Fallback xmlns="">
        <xdr:pic>
          <xdr:nvPicPr>
            <xdr:cNvPr id="47" name="Ink 46">
              <a:extLst>
                <a:ext uri="{FF2B5EF4-FFF2-40B4-BE49-F238E27FC236}">
                  <a16:creationId xmlns:a16="http://schemas.microsoft.com/office/drawing/2014/main" id="{874A3A10-0049-4E78-B652-FCD4D8BE1706}"/>
                </a:ext>
              </a:extLst>
            </xdr:cNvPr>
            <xdr:cNvPicPr/>
          </xdr:nvPicPr>
          <xdr:blipFill>
            <a:blip xmlns:r="http://schemas.openxmlformats.org/officeDocument/2006/relationships" r:embed="rId32"/>
            <a:stretch>
              <a:fillRect/>
            </a:stretch>
          </xdr:blipFill>
          <xdr:spPr>
            <a:xfrm>
              <a:off x="1438560" y="13023870"/>
              <a:ext cx="361800" cy="500400"/>
            </a:xfrm>
            <a:prstGeom prst="rect">
              <a:avLst/>
            </a:prstGeom>
          </xdr:spPr>
        </xdr:pic>
      </mc:Fallback>
    </mc:AlternateContent>
    <xdr:clientData/>
  </xdr:twoCellAnchor>
  <xdr:twoCellAnchor editAs="oneCell">
    <xdr:from>
      <xdr:col>1</xdr:col>
      <xdr:colOff>640479</xdr:colOff>
      <xdr:row>50</xdr:row>
      <xdr:rowOff>8760</xdr:rowOff>
    </xdr:from>
    <xdr:to>
      <xdr:col>1</xdr:col>
      <xdr:colOff>1176635</xdr:colOff>
      <xdr:row>50</xdr:row>
      <xdr:rowOff>177240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38" name="Ink 37">
              <a:extLst>
                <a:ext uri="{FF2B5EF4-FFF2-40B4-BE49-F238E27FC236}">
                  <a16:creationId xmlns:a16="http://schemas.microsoft.com/office/drawing/2014/main" id="{DF9C080C-D0A9-48D8-A03D-523BB3358DF0}"/>
                </a:ext>
              </a:extLst>
            </xdr14:cNvPr>
            <xdr14:cNvContentPartPr/>
          </xdr14:nvContentPartPr>
          <xdr14:nvPr macro=""/>
          <xdr14:xfrm>
            <a:off x="1252800" y="13248510"/>
            <a:ext cx="529200" cy="168480"/>
          </xdr14:xfrm>
        </xdr:contentPart>
      </mc:Choice>
      <mc:Fallback xmlns="">
        <xdr:pic>
          <xdr:nvPicPr>
            <xdr:cNvPr id="53" name="Ink 52">
              <a:extLst>
                <a:ext uri="{FF2B5EF4-FFF2-40B4-BE49-F238E27FC236}">
                  <a16:creationId xmlns:a16="http://schemas.microsoft.com/office/drawing/2014/main" id="{12138EB7-2F53-4800-B2ED-55D6E54A52F2}"/>
                </a:ext>
              </a:extLst>
            </xdr:cNvPr>
            <xdr:cNvPicPr/>
          </xdr:nvPicPr>
          <xdr:blipFill>
            <a:blip xmlns:r="http://schemas.openxmlformats.org/officeDocument/2006/relationships" r:embed="rId34"/>
            <a:stretch>
              <a:fillRect/>
            </a:stretch>
          </xdr:blipFill>
          <xdr:spPr>
            <a:xfrm>
              <a:off x="1235160" y="13140870"/>
              <a:ext cx="564840" cy="384120"/>
            </a:xfrm>
            <a:prstGeom prst="rect">
              <a:avLst/>
            </a:prstGeom>
          </xdr:spPr>
        </xdr:pic>
      </mc:Fallback>
    </mc:AlternateContent>
    <xdr:clientData/>
  </xdr:twoCellAnchor>
  <xdr:twoCellAnchor editAs="oneCell">
    <xdr:from>
      <xdr:col>7</xdr:col>
      <xdr:colOff>775483</xdr:colOff>
      <xdr:row>57</xdr:row>
      <xdr:rowOff>40607</xdr:rowOff>
    </xdr:from>
    <xdr:to>
      <xdr:col>7</xdr:col>
      <xdr:colOff>782797</xdr:colOff>
      <xdr:row>57</xdr:row>
      <xdr:rowOff>40967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39" name="Ink 38">
              <a:extLst>
                <a:ext uri="{FF2B5EF4-FFF2-40B4-BE49-F238E27FC236}">
                  <a16:creationId xmlns:a16="http://schemas.microsoft.com/office/drawing/2014/main" id="{E21FDCCE-751E-4359-8ED9-72D789F9BB9E}"/>
                </a:ext>
              </a:extLst>
            </xdr14:cNvPr>
            <xdr14:cNvContentPartPr/>
          </xdr14:nvContentPartPr>
          <xdr14:nvPr macro=""/>
          <xdr14:xfrm>
            <a:off x="9456840" y="14790750"/>
            <a:ext cx="360" cy="360"/>
          </xdr14:xfrm>
        </xdr:contentPart>
      </mc:Choice>
      <mc:Fallback xmlns="">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40" name="Ink 39">
              <a:extLst>
                <a:ext uri="{FF2B5EF4-FFF2-40B4-BE49-F238E27FC236}">
                  <a16:creationId xmlns:a16="http://schemas.microsoft.com/office/drawing/2014/main" id="{DA132BC9-959F-46C0-B195-614DB067D7BA}"/>
                </a:ext>
              </a:extLst>
            </xdr14:cNvPr>
            <xdr14:cNvContentPartPr/>
          </xdr14:nvContentPartPr>
          <xdr14:nvPr macro=""/>
          <xdr14:xfrm>
            <a:off x="9402120" y="14640990"/>
            <a:ext cx="360" cy="360"/>
          </xdr14:xfrm>
        </xdr:contentPart>
      </mc:Choice>
      <mc:Fallback xmlns="">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41" name="Ink 40">
              <a:extLst>
                <a:ext uri="{FF2B5EF4-FFF2-40B4-BE49-F238E27FC236}">
                  <a16:creationId xmlns:a16="http://schemas.microsoft.com/office/drawing/2014/main" id="{9B2A2663-E680-4317-BD6E-EC4A738E57D3}"/>
                </a:ext>
              </a:extLst>
            </xdr14:cNvPr>
            <xdr14:cNvContentPartPr/>
          </xdr14:nvContentPartPr>
          <xdr14:nvPr macro=""/>
          <xdr14:xfrm>
            <a:off x="6694560" y="15008190"/>
            <a:ext cx="360" cy="5760"/>
          </xdr14:xfrm>
        </xdr:contentPart>
      </mc:Choice>
      <mc:Fallback xmlns="">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9</xdr:col>
      <xdr:colOff>1156608</xdr:colOff>
      <xdr:row>30</xdr:row>
      <xdr:rowOff>27214</xdr:rowOff>
    </xdr:from>
    <xdr:to>
      <xdr:col>11</xdr:col>
      <xdr:colOff>370114</xdr:colOff>
      <xdr:row>31</xdr:row>
      <xdr:rowOff>381327</xdr:rowOff>
    </xdr:to>
    <xdr:sp macro="" textlink="">
      <xdr:nvSpPr>
        <xdr:cNvPr id="42" name="Speech Bubble: Rectangle 40">
          <a:extLst>
            <a:ext uri="{FF2B5EF4-FFF2-40B4-BE49-F238E27FC236}">
              <a16:creationId xmlns:a16="http://schemas.microsoft.com/office/drawing/2014/main" id="{F9559B28-A744-4807-9306-B6D2D35B7240}"/>
            </a:ext>
          </a:extLst>
        </xdr:cNvPr>
        <xdr:cNvSpPr/>
      </xdr:nvSpPr>
      <xdr:spPr>
        <a:xfrm>
          <a:off x="12681858" y="7704364"/>
          <a:ext cx="1251856" cy="744638"/>
        </a:xfrm>
        <a:prstGeom prst="wedgeRectCallout">
          <a:avLst>
            <a:gd name="adj1" fmla="val -1310"/>
            <a:gd name="adj2" fmla="val 2224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needs to be split</a:t>
          </a:r>
        </a:p>
      </xdr:txBody>
    </xdr:sp>
    <xdr:clientData/>
  </xdr:twoCellAnchor>
  <xdr:twoCellAnchor>
    <xdr:from>
      <xdr:col>5</xdr:col>
      <xdr:colOff>81643</xdr:colOff>
      <xdr:row>28</xdr:row>
      <xdr:rowOff>353785</xdr:rowOff>
    </xdr:from>
    <xdr:to>
      <xdr:col>5</xdr:col>
      <xdr:colOff>435428</xdr:colOff>
      <xdr:row>32</xdr:row>
      <xdr:rowOff>54429</xdr:rowOff>
    </xdr:to>
    <xdr:sp macro="" textlink="">
      <xdr:nvSpPr>
        <xdr:cNvPr id="43" name="Right Brace 41">
          <a:extLst>
            <a:ext uri="{FF2B5EF4-FFF2-40B4-BE49-F238E27FC236}">
              <a16:creationId xmlns:a16="http://schemas.microsoft.com/office/drawing/2014/main" id="{E3F4E4EE-1C66-4247-AF6D-A6165A98045A}"/>
            </a:ext>
          </a:extLst>
        </xdr:cNvPr>
        <xdr:cNvSpPr/>
      </xdr:nvSpPr>
      <xdr:spPr>
        <a:xfrm>
          <a:off x="5977618" y="7249885"/>
          <a:ext cx="353785" cy="12817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4" name="TextBox 43">
          <a:extLst>
            <a:ext uri="{FF2B5EF4-FFF2-40B4-BE49-F238E27FC236}">
              <a16:creationId xmlns:a16="http://schemas.microsoft.com/office/drawing/2014/main" id="{95348890-A748-45E6-B35C-45921EEFCD6E}"/>
            </a:ext>
          </a:extLst>
        </xdr:cNvPr>
        <xdr:cNvSpPr txBox="1"/>
      </xdr:nvSpPr>
      <xdr:spPr>
        <a:xfrm>
          <a:off x="6385831" y="7415893"/>
          <a:ext cx="789215" cy="869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8</xdr:col>
      <xdr:colOff>486834</xdr:colOff>
      <xdr:row>2</xdr:row>
      <xdr:rowOff>14817</xdr:rowOff>
    </xdr:from>
    <xdr:to>
      <xdr:col>10</xdr:col>
      <xdr:colOff>84668</xdr:colOff>
      <xdr:row>6</xdr:row>
      <xdr:rowOff>10584</xdr:rowOff>
    </xdr:to>
    <xdr:sp macro="" textlink="">
      <xdr:nvSpPr>
        <xdr:cNvPr id="45" name="Rounded Rectangle 11">
          <a:hlinkClick xmlns:r="http://schemas.openxmlformats.org/officeDocument/2006/relationships" r:id="rId41"/>
          <a:extLst>
            <a:ext uri="{FF2B5EF4-FFF2-40B4-BE49-F238E27FC236}">
              <a16:creationId xmlns:a16="http://schemas.microsoft.com/office/drawing/2014/main" id="{7B6023D5-00BB-4216-A964-907FFF61CF9F}"/>
            </a:ext>
          </a:extLst>
        </xdr:cNvPr>
        <xdr:cNvSpPr/>
      </xdr:nvSpPr>
      <xdr:spPr>
        <a:xfrm>
          <a:off x="10424584" y="395817"/>
          <a:ext cx="2772834" cy="757767"/>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1292679</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12BF02F-70B8-408E-B7B5-183AA9808DE2}"/>
            </a:ext>
          </a:extLst>
        </xdr:cNvPr>
        <xdr:cNvSpPr/>
      </xdr:nvSpPr>
      <xdr:spPr>
        <a:xfrm>
          <a:off x="503465" y="326571"/>
          <a:ext cx="1398814"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879023</xdr:colOff>
      <xdr:row>8</xdr:row>
      <xdr:rowOff>29936</xdr:rowOff>
    </xdr:from>
    <xdr:to>
      <xdr:col>12</xdr:col>
      <xdr:colOff>879023</xdr:colOff>
      <xdr:row>37</xdr:row>
      <xdr:rowOff>168729</xdr:rowOff>
    </xdr:to>
    <xdr:cxnSp macro="">
      <xdr:nvCxnSpPr>
        <xdr:cNvPr id="3" name="Straight Connector 2">
          <a:extLst>
            <a:ext uri="{FF2B5EF4-FFF2-40B4-BE49-F238E27FC236}">
              <a16:creationId xmlns:a16="http://schemas.microsoft.com/office/drawing/2014/main" id="{F166FD48-1E18-4064-8D01-BEFA7CD023AE}"/>
            </a:ext>
          </a:extLst>
        </xdr:cNvPr>
        <xdr:cNvCxnSpPr/>
      </xdr:nvCxnSpPr>
      <xdr:spPr>
        <a:xfrm>
          <a:off x="15366548" y="1553936"/>
          <a:ext cx="0" cy="88541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95250</xdr:colOff>
      <xdr:row>1</xdr:row>
      <xdr:rowOff>136072</xdr:rowOff>
    </xdr:from>
    <xdr:to>
      <xdr:col>7</xdr:col>
      <xdr:colOff>1035504</xdr:colOff>
      <xdr:row>5</xdr:row>
      <xdr:rowOff>176894</xdr:rowOff>
    </xdr:to>
    <xdr:sp macro="" textlink="">
      <xdr:nvSpPr>
        <xdr:cNvPr id="4" name="Rounded Rectangle 1">
          <a:extLst>
            <a:ext uri="{FF2B5EF4-FFF2-40B4-BE49-F238E27FC236}">
              <a16:creationId xmlns:a16="http://schemas.microsoft.com/office/drawing/2014/main" id="{3F99E216-5655-461E-ACFD-5B2DFBCCED36}"/>
            </a:ext>
          </a:extLst>
        </xdr:cNvPr>
        <xdr:cNvSpPr/>
      </xdr:nvSpPr>
      <xdr:spPr>
        <a:xfrm>
          <a:off x="2238375" y="326572"/>
          <a:ext cx="714102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680356</xdr:colOff>
      <xdr:row>41</xdr:row>
      <xdr:rowOff>81643</xdr:rowOff>
    </xdr:from>
    <xdr:to>
      <xdr:col>6</xdr:col>
      <xdr:colOff>95249</xdr:colOff>
      <xdr:row>43</xdr:row>
      <xdr:rowOff>231321</xdr:rowOff>
    </xdr:to>
    <xdr:sp macro="" textlink="">
      <xdr:nvSpPr>
        <xdr:cNvPr id="5" name="TextBox 4">
          <a:extLst>
            <a:ext uri="{FF2B5EF4-FFF2-40B4-BE49-F238E27FC236}">
              <a16:creationId xmlns:a16="http://schemas.microsoft.com/office/drawing/2014/main" id="{A7AB8691-1683-4459-B726-AEEEBAFDB2EF}"/>
            </a:ext>
          </a:extLst>
        </xdr:cNvPr>
        <xdr:cNvSpPr txBox="1"/>
      </xdr:nvSpPr>
      <xdr:spPr>
        <a:xfrm>
          <a:off x="2823481" y="11292568"/>
          <a:ext cx="4282168" cy="530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one tail</a:t>
          </a:r>
        </a:p>
      </xdr:txBody>
    </xdr:sp>
    <xdr:clientData/>
  </xdr:twoCellAnchor>
  <xdr:twoCellAnchor editAs="oneCell">
    <xdr:from>
      <xdr:col>1</xdr:col>
      <xdr:colOff>122464</xdr:colOff>
      <xdr:row>26</xdr:row>
      <xdr:rowOff>68035</xdr:rowOff>
    </xdr:from>
    <xdr:to>
      <xdr:col>6</xdr:col>
      <xdr:colOff>427887</xdr:colOff>
      <xdr:row>39</xdr:row>
      <xdr:rowOff>180976</xdr:rowOff>
    </xdr:to>
    <xdr:pic>
      <xdr:nvPicPr>
        <xdr:cNvPr id="6" name="Picture 5" descr="Sampling distribution of the F and t statistic - ANOVA">
          <a:extLst>
            <a:ext uri="{FF2B5EF4-FFF2-40B4-BE49-F238E27FC236}">
              <a16:creationId xmlns:a16="http://schemas.microsoft.com/office/drawing/2014/main" id="{85663933-498F-4E4A-A3A1-C36F57D4D5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2064" y="5868760"/>
          <a:ext cx="6706223" cy="4932591"/>
        </a:xfrm>
        <a:prstGeom prst="rect">
          <a:avLst/>
        </a:prstGeom>
        <a:solidFill>
          <a:schemeClr val="bg1"/>
        </a:solidFill>
      </xdr:spPr>
    </xdr:pic>
    <xdr:clientData/>
  </xdr:twoCellAnchor>
  <xdr:twoCellAnchor>
    <xdr:from>
      <xdr:col>0</xdr:col>
      <xdr:colOff>206376</xdr:colOff>
      <xdr:row>9</xdr:row>
      <xdr:rowOff>158750</xdr:rowOff>
    </xdr:from>
    <xdr:to>
      <xdr:col>6</xdr:col>
      <xdr:colOff>394608</xdr:colOff>
      <xdr:row>24</xdr:row>
      <xdr:rowOff>152400</xdr:rowOff>
    </xdr:to>
    <xdr:sp macro="" textlink="">
      <xdr:nvSpPr>
        <xdr:cNvPr id="7" name="TextBox 6">
          <a:extLst>
            <a:ext uri="{FF2B5EF4-FFF2-40B4-BE49-F238E27FC236}">
              <a16:creationId xmlns:a16="http://schemas.microsoft.com/office/drawing/2014/main" id="{CE1F4300-6986-4EF4-AC47-8F9DF06C82BD}"/>
            </a:ext>
          </a:extLst>
        </xdr:cNvPr>
        <xdr:cNvSpPr txBox="1"/>
      </xdr:nvSpPr>
      <xdr:spPr>
        <a:xfrm>
          <a:off x="206376" y="1873250"/>
          <a:ext cx="7198632" cy="34321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7</xdr:col>
      <xdr:colOff>340178</xdr:colOff>
      <xdr:row>9</xdr:row>
      <xdr:rowOff>81643</xdr:rowOff>
    </xdr:from>
    <xdr:to>
      <xdr:col>12</xdr:col>
      <xdr:colOff>557892</xdr:colOff>
      <xdr:row>83</xdr:row>
      <xdr:rowOff>27214</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8DAB5A57-C8B2-41FF-882D-53FD72CCE75A}"/>
                </a:ext>
              </a:extLst>
            </xdr:cNvPr>
            <xdr:cNvSpPr txBox="1"/>
          </xdr:nvSpPr>
          <xdr:spPr>
            <a:xfrm>
              <a:off x="8684078"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m:rPr>
                          <m:sty m:val="p"/>
                        </m:rPr>
                        <a:rPr lang="el-GR" sz="2000" b="0" i="1" baseline="0">
                          <a:solidFill>
                            <a:schemeClr val="dk1"/>
                          </a:solidFill>
                          <a:effectLst/>
                          <a:latin typeface="Cambria Math" panose="02040503050406030204" pitchFamily="18" charset="0"/>
                          <a:ea typeface="+mn-ea"/>
                          <a:cs typeface="+mn-cs"/>
                        </a:rPr>
                        <m:t>σ</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Choice>
      <mc:Fallback>
        <xdr:sp macro="" textlink="">
          <xdr:nvSpPr>
            <xdr:cNvPr id="8" name="TextBox 7">
              <a:extLst>
                <a:ext uri="{FF2B5EF4-FFF2-40B4-BE49-F238E27FC236}">
                  <a16:creationId xmlns:a16="http://schemas.microsoft.com/office/drawing/2014/main" id="{8DAB5A57-C8B2-41FF-882D-53FD72CCE75A}"/>
                </a:ext>
              </a:extLst>
            </xdr:cNvPr>
            <xdr:cNvSpPr txBox="1"/>
          </xdr:nvSpPr>
          <xdr:spPr>
            <a:xfrm>
              <a:off x="8684078"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000" b="0" i="0" baseline="0">
                  <a:solidFill>
                    <a:schemeClr val="dk1"/>
                  </a:solidFill>
                  <a:effectLst/>
                  <a:latin typeface="Cambria Math" panose="02040503050406030204" pitchFamily="18" charset="0"/>
                  <a:ea typeface="+mn-ea"/>
                  <a:cs typeface="+mn-cs"/>
                </a:rPr>
                <a:t>σ</a:t>
              </a:r>
              <a:r>
                <a:rPr lang="en-US" sz="2000" b="0" i="0" baseline="0">
                  <a:solidFill>
                    <a:schemeClr val="dk1"/>
                  </a:solidFill>
                  <a:effectLst/>
                  <a:latin typeface="Cambria Math" panose="02040503050406030204" pitchFamily="18" charset="0"/>
                  <a:ea typeface="+mn-ea"/>
                  <a:cs typeface="+mn-cs"/>
                </a:rPr>
                <a:t>^2</a:t>
              </a:r>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Fallback>
    </mc:AlternateContent>
    <xdr:clientData/>
  </xdr:twoCellAnchor>
  <xdr:twoCellAnchor>
    <xdr:from>
      <xdr:col>13</xdr:col>
      <xdr:colOff>165553</xdr:colOff>
      <xdr:row>31</xdr:row>
      <xdr:rowOff>316593</xdr:rowOff>
    </xdr:from>
    <xdr:to>
      <xdr:col>20</xdr:col>
      <xdr:colOff>160563</xdr:colOff>
      <xdr:row>37</xdr:row>
      <xdr:rowOff>187778</xdr:rowOff>
    </xdr:to>
    <xdr:sp macro="" textlink="">
      <xdr:nvSpPr>
        <xdr:cNvPr id="9" name="TextBox 8">
          <a:extLst>
            <a:ext uri="{FF2B5EF4-FFF2-40B4-BE49-F238E27FC236}">
              <a16:creationId xmlns:a16="http://schemas.microsoft.com/office/drawing/2014/main" id="{5AA0F945-36F1-4BE7-A2A0-9B3E5A03F3FC}"/>
            </a:ext>
          </a:extLst>
        </xdr:cNvPr>
        <xdr:cNvSpPr txBox="1"/>
      </xdr:nvSpPr>
      <xdr:spPr>
        <a:xfrm>
          <a:off x="15529378" y="8269968"/>
          <a:ext cx="4605110" cy="21571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(25-1) = 24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2</xdr:col>
      <xdr:colOff>802822</xdr:colOff>
      <xdr:row>33</xdr:row>
      <xdr:rowOff>68036</xdr:rowOff>
    </xdr:from>
    <xdr:to>
      <xdr:col>3</xdr:col>
      <xdr:colOff>843644</xdr:colOff>
      <xdr:row>34</xdr:row>
      <xdr:rowOff>231321</xdr:rowOff>
    </xdr:to>
    <xdr:sp macro="" textlink="">
      <xdr:nvSpPr>
        <xdr:cNvPr id="10" name="TextBox 9">
          <a:extLst>
            <a:ext uri="{FF2B5EF4-FFF2-40B4-BE49-F238E27FC236}">
              <a16:creationId xmlns:a16="http://schemas.microsoft.com/office/drawing/2014/main" id="{083236F3-DA1F-4CE4-B028-994B46A9B331}"/>
            </a:ext>
          </a:extLst>
        </xdr:cNvPr>
        <xdr:cNvSpPr txBox="1"/>
      </xdr:nvSpPr>
      <xdr:spPr>
        <a:xfrm>
          <a:off x="2945947" y="8869136"/>
          <a:ext cx="1402897" cy="53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36.42</a:t>
          </a:r>
        </a:p>
      </xdr:txBody>
    </xdr:sp>
    <xdr:clientData/>
  </xdr:twoCellAnchor>
  <xdr:twoCellAnchor>
    <xdr:from>
      <xdr:col>3</xdr:col>
      <xdr:colOff>911677</xdr:colOff>
      <xdr:row>33</xdr:row>
      <xdr:rowOff>68036</xdr:rowOff>
    </xdr:from>
    <xdr:to>
      <xdr:col>6</xdr:col>
      <xdr:colOff>27213</xdr:colOff>
      <xdr:row>34</xdr:row>
      <xdr:rowOff>244929</xdr:rowOff>
    </xdr:to>
    <xdr:sp macro="" textlink="">
      <xdr:nvSpPr>
        <xdr:cNvPr id="11" name="TextBox 10">
          <a:extLst>
            <a:ext uri="{FF2B5EF4-FFF2-40B4-BE49-F238E27FC236}">
              <a16:creationId xmlns:a16="http://schemas.microsoft.com/office/drawing/2014/main" id="{200FA958-C383-478E-909F-EC9A2A3AD594}"/>
            </a:ext>
          </a:extLst>
        </xdr:cNvPr>
        <xdr:cNvSpPr txBox="1"/>
      </xdr:nvSpPr>
      <xdr:spPr>
        <a:xfrm>
          <a:off x="4416877" y="8869136"/>
          <a:ext cx="2620736" cy="548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40.5</a:t>
          </a:r>
        </a:p>
      </xdr:txBody>
    </xdr:sp>
    <xdr:clientData/>
  </xdr:twoCellAnchor>
  <xdr:twoCellAnchor>
    <xdr:from>
      <xdr:col>4</xdr:col>
      <xdr:colOff>54429</xdr:colOff>
      <xdr:row>30</xdr:row>
      <xdr:rowOff>231320</xdr:rowOff>
    </xdr:from>
    <xdr:to>
      <xdr:col>4</xdr:col>
      <xdr:colOff>816429</xdr:colOff>
      <xdr:row>31</xdr:row>
      <xdr:rowOff>244927</xdr:rowOff>
    </xdr:to>
    <xdr:sp macro="" textlink="">
      <xdr:nvSpPr>
        <xdr:cNvPr id="12" name="TextBox 11">
          <a:extLst>
            <a:ext uri="{FF2B5EF4-FFF2-40B4-BE49-F238E27FC236}">
              <a16:creationId xmlns:a16="http://schemas.microsoft.com/office/drawing/2014/main" id="{7076AE3C-C8A8-4CDD-BEF5-3CD7262DF63A}"/>
            </a:ext>
          </a:extLst>
        </xdr:cNvPr>
        <xdr:cNvSpPr txBox="1"/>
      </xdr:nvSpPr>
      <xdr:spPr>
        <a:xfrm>
          <a:off x="4835979" y="7794170"/>
          <a:ext cx="762000"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54429</xdr:colOff>
      <xdr:row>30</xdr:row>
      <xdr:rowOff>220434</xdr:rowOff>
    </xdr:from>
    <xdr:to>
      <xdr:col>3</xdr:col>
      <xdr:colOff>1088572</xdr:colOff>
      <xdr:row>31</xdr:row>
      <xdr:rowOff>234041</xdr:rowOff>
    </xdr:to>
    <xdr:sp macro="" textlink="">
      <xdr:nvSpPr>
        <xdr:cNvPr id="13" name="TextBox 12">
          <a:extLst>
            <a:ext uri="{FF2B5EF4-FFF2-40B4-BE49-F238E27FC236}">
              <a16:creationId xmlns:a16="http://schemas.microsoft.com/office/drawing/2014/main" id="{4439769D-189B-4C26-AC79-37D99EC0EDA2}"/>
            </a:ext>
          </a:extLst>
        </xdr:cNvPr>
        <xdr:cNvSpPr txBox="1"/>
      </xdr:nvSpPr>
      <xdr:spPr>
        <a:xfrm>
          <a:off x="3559629" y="7783284"/>
          <a:ext cx="1034143"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4</xdr:col>
      <xdr:colOff>353785</xdr:colOff>
      <xdr:row>31</xdr:row>
      <xdr:rowOff>312965</xdr:rowOff>
    </xdr:from>
    <xdr:to>
      <xdr:col>4</xdr:col>
      <xdr:colOff>489858</xdr:colOff>
      <xdr:row>32</xdr:row>
      <xdr:rowOff>358903</xdr:rowOff>
    </xdr:to>
    <xdr:sp macro="" textlink="">
      <xdr:nvSpPr>
        <xdr:cNvPr id="14" name="Arrow: Up-Down 13">
          <a:extLst>
            <a:ext uri="{FF2B5EF4-FFF2-40B4-BE49-F238E27FC236}">
              <a16:creationId xmlns:a16="http://schemas.microsoft.com/office/drawing/2014/main" id="{DEE0D6CF-6100-4B4C-887C-6CC547D8B15F}"/>
            </a:ext>
          </a:extLst>
        </xdr:cNvPr>
        <xdr:cNvSpPr/>
      </xdr:nvSpPr>
      <xdr:spPr>
        <a:xfrm>
          <a:off x="5135335" y="8266340"/>
          <a:ext cx="136073" cy="455513"/>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478970</xdr:colOff>
      <xdr:row>31</xdr:row>
      <xdr:rowOff>247651</xdr:rowOff>
    </xdr:from>
    <xdr:to>
      <xdr:col>3</xdr:col>
      <xdr:colOff>615043</xdr:colOff>
      <xdr:row>32</xdr:row>
      <xdr:rowOff>293589</xdr:rowOff>
    </xdr:to>
    <xdr:sp macro="" textlink="">
      <xdr:nvSpPr>
        <xdr:cNvPr id="15" name="Arrow: Up-Down 14">
          <a:extLst>
            <a:ext uri="{FF2B5EF4-FFF2-40B4-BE49-F238E27FC236}">
              <a16:creationId xmlns:a16="http://schemas.microsoft.com/office/drawing/2014/main" id="{6AF5EB18-C06A-48FE-9E52-62DE0249D2CA}"/>
            </a:ext>
          </a:extLst>
        </xdr:cNvPr>
        <xdr:cNvSpPr/>
      </xdr:nvSpPr>
      <xdr:spPr>
        <a:xfrm>
          <a:off x="3984170" y="8201026"/>
          <a:ext cx="136073" cy="455513"/>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503465</xdr:colOff>
      <xdr:row>27</xdr:row>
      <xdr:rowOff>27213</xdr:rowOff>
    </xdr:from>
    <xdr:to>
      <xdr:col>6</xdr:col>
      <xdr:colOff>1143000</xdr:colOff>
      <xdr:row>28</xdr:row>
      <xdr:rowOff>81641</xdr:rowOff>
    </xdr:to>
    <xdr:sp macro="" textlink="">
      <xdr:nvSpPr>
        <xdr:cNvPr id="16" name="Speech Bubble: Rectangle 15">
          <a:extLst>
            <a:ext uri="{FF2B5EF4-FFF2-40B4-BE49-F238E27FC236}">
              <a16:creationId xmlns:a16="http://schemas.microsoft.com/office/drawing/2014/main" id="{ECFF88E1-53BF-4F61-9813-2E150EF25BEB}"/>
            </a:ext>
          </a:extLst>
        </xdr:cNvPr>
        <xdr:cNvSpPr/>
      </xdr:nvSpPr>
      <xdr:spPr>
        <a:xfrm>
          <a:off x="5285015" y="6447063"/>
          <a:ext cx="2868385" cy="416378"/>
        </a:xfrm>
        <a:prstGeom prst="wedgeRectCallout">
          <a:avLst>
            <a:gd name="adj1" fmla="val -100783"/>
            <a:gd name="adj2" fmla="val 3660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twoCellAnchor>
    <xdr:from>
      <xdr:col>7</xdr:col>
      <xdr:colOff>27214</xdr:colOff>
      <xdr:row>11</xdr:row>
      <xdr:rowOff>27214</xdr:rowOff>
    </xdr:from>
    <xdr:to>
      <xdr:col>7</xdr:col>
      <xdr:colOff>27214</xdr:colOff>
      <xdr:row>40</xdr:row>
      <xdr:rowOff>166007</xdr:rowOff>
    </xdr:to>
    <xdr:cxnSp macro="">
      <xdr:nvCxnSpPr>
        <xdr:cNvPr id="18" name="Straight Connector 17">
          <a:extLst>
            <a:ext uri="{FF2B5EF4-FFF2-40B4-BE49-F238E27FC236}">
              <a16:creationId xmlns:a16="http://schemas.microsoft.com/office/drawing/2014/main" id="{FD1A32AB-EE51-41FC-867D-B9411B2E9808}"/>
            </a:ext>
          </a:extLst>
        </xdr:cNvPr>
        <xdr:cNvCxnSpPr/>
      </xdr:nvCxnSpPr>
      <xdr:spPr>
        <a:xfrm>
          <a:off x="8371114" y="2122714"/>
          <a:ext cx="0" cy="88541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0</xdr:colOff>
      <xdr:row>1</xdr:row>
      <xdr:rowOff>0</xdr:rowOff>
    </xdr:from>
    <xdr:to>
      <xdr:col>16</xdr:col>
      <xdr:colOff>260804</xdr:colOff>
      <xdr:row>6</xdr:row>
      <xdr:rowOff>19050</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9DD8D573-110E-4141-82B9-2691D3BEBB48}"/>
            </a:ext>
          </a:extLst>
        </xdr:cNvPr>
        <xdr:cNvSpPr/>
      </xdr:nvSpPr>
      <xdr:spPr>
        <a:xfrm>
          <a:off x="15376071" y="1905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1</xdr:col>
      <xdr:colOff>1292679</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6667012-CEE2-43AE-9EDA-4780EB6B9D33}"/>
            </a:ext>
          </a:extLst>
        </xdr:cNvPr>
        <xdr:cNvSpPr/>
      </xdr:nvSpPr>
      <xdr:spPr>
        <a:xfrm>
          <a:off x="503465" y="326571"/>
          <a:ext cx="14015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879023</xdr:colOff>
      <xdr:row>8</xdr:row>
      <xdr:rowOff>29936</xdr:rowOff>
    </xdr:from>
    <xdr:to>
      <xdr:col>12</xdr:col>
      <xdr:colOff>879023</xdr:colOff>
      <xdr:row>37</xdr:row>
      <xdr:rowOff>168729</xdr:rowOff>
    </xdr:to>
    <xdr:cxnSp macro="">
      <xdr:nvCxnSpPr>
        <xdr:cNvPr id="4" name="Straight Connector 3">
          <a:extLst>
            <a:ext uri="{FF2B5EF4-FFF2-40B4-BE49-F238E27FC236}">
              <a16:creationId xmlns:a16="http://schemas.microsoft.com/office/drawing/2014/main" id="{F343A19C-B875-46F6-BD2B-D264C40B84F6}"/>
            </a:ext>
          </a:extLst>
        </xdr:cNvPr>
        <xdr:cNvCxnSpPr/>
      </xdr:nvCxnSpPr>
      <xdr:spPr>
        <a:xfrm>
          <a:off x="10708823" y="1510393"/>
          <a:ext cx="0" cy="85643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95250</xdr:colOff>
      <xdr:row>1</xdr:row>
      <xdr:rowOff>136072</xdr:rowOff>
    </xdr:from>
    <xdr:to>
      <xdr:col>7</xdr:col>
      <xdr:colOff>1035504</xdr:colOff>
      <xdr:row>5</xdr:row>
      <xdr:rowOff>176894</xdr:rowOff>
    </xdr:to>
    <xdr:sp macro="" textlink="">
      <xdr:nvSpPr>
        <xdr:cNvPr id="5" name="Rounded Rectangle 1">
          <a:extLst>
            <a:ext uri="{FF2B5EF4-FFF2-40B4-BE49-F238E27FC236}">
              <a16:creationId xmlns:a16="http://schemas.microsoft.com/office/drawing/2014/main" id="{898D3726-8CC7-4DCE-A02F-5956AD52F01F}"/>
            </a:ext>
          </a:extLst>
        </xdr:cNvPr>
        <xdr:cNvSpPr/>
      </xdr:nvSpPr>
      <xdr:spPr>
        <a:xfrm>
          <a:off x="2245179" y="326572"/>
          <a:ext cx="602932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680356</xdr:colOff>
      <xdr:row>41</xdr:row>
      <xdr:rowOff>81643</xdr:rowOff>
    </xdr:from>
    <xdr:to>
      <xdr:col>6</xdr:col>
      <xdr:colOff>95249</xdr:colOff>
      <xdr:row>43</xdr:row>
      <xdr:rowOff>231321</xdr:rowOff>
    </xdr:to>
    <xdr:sp macro="" textlink="">
      <xdr:nvSpPr>
        <xdr:cNvPr id="8" name="TextBox 7">
          <a:extLst>
            <a:ext uri="{FF2B5EF4-FFF2-40B4-BE49-F238E27FC236}">
              <a16:creationId xmlns:a16="http://schemas.microsoft.com/office/drawing/2014/main" id="{13F000BF-5CD1-459B-9433-0A1495522119}"/>
            </a:ext>
          </a:extLst>
        </xdr:cNvPr>
        <xdr:cNvSpPr txBox="1"/>
      </xdr:nvSpPr>
      <xdr:spPr>
        <a:xfrm>
          <a:off x="2830285" y="11321143"/>
          <a:ext cx="3170464" cy="530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Chi Square one tail</a:t>
          </a:r>
        </a:p>
      </xdr:txBody>
    </xdr:sp>
    <xdr:clientData/>
  </xdr:twoCellAnchor>
  <xdr:twoCellAnchor editAs="oneCell">
    <xdr:from>
      <xdr:col>1</xdr:col>
      <xdr:colOff>122464</xdr:colOff>
      <xdr:row>26</xdr:row>
      <xdr:rowOff>68035</xdr:rowOff>
    </xdr:from>
    <xdr:to>
      <xdr:col>6</xdr:col>
      <xdr:colOff>427887</xdr:colOff>
      <xdr:row>39</xdr:row>
      <xdr:rowOff>180976</xdr:rowOff>
    </xdr:to>
    <xdr:pic>
      <xdr:nvPicPr>
        <xdr:cNvPr id="7" name="Picture 6" descr="Sampling distribution of the F and t statistic - ANOVA">
          <a:extLst>
            <a:ext uri="{FF2B5EF4-FFF2-40B4-BE49-F238E27FC236}">
              <a16:creationId xmlns:a16="http://schemas.microsoft.com/office/drawing/2014/main" id="{A14B804D-F07D-48B9-B5B8-556CC02871A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785" y="5891892"/>
          <a:ext cx="6714388" cy="4943477"/>
        </a:xfrm>
        <a:prstGeom prst="rect">
          <a:avLst/>
        </a:prstGeom>
        <a:solidFill>
          <a:schemeClr val="bg1"/>
        </a:solidFill>
      </xdr:spPr>
    </xdr:pic>
    <xdr:clientData/>
  </xdr:twoCellAnchor>
  <xdr:twoCellAnchor>
    <xdr:from>
      <xdr:col>0</xdr:col>
      <xdr:colOff>206376</xdr:colOff>
      <xdr:row>9</xdr:row>
      <xdr:rowOff>158750</xdr:rowOff>
    </xdr:from>
    <xdr:to>
      <xdr:col>6</xdr:col>
      <xdr:colOff>394608</xdr:colOff>
      <xdr:row>24</xdr:row>
      <xdr:rowOff>152400</xdr:rowOff>
    </xdr:to>
    <xdr:sp macro="" textlink="">
      <xdr:nvSpPr>
        <xdr:cNvPr id="10" name="TextBox 9">
          <a:extLst>
            <a:ext uri="{FF2B5EF4-FFF2-40B4-BE49-F238E27FC236}">
              <a16:creationId xmlns:a16="http://schemas.microsoft.com/office/drawing/2014/main" id="{56E9ADB7-380F-4C94-AF46-CD070B3DD636}"/>
            </a:ext>
          </a:extLst>
        </xdr:cNvPr>
        <xdr:cNvSpPr txBox="1"/>
      </xdr:nvSpPr>
      <xdr:spPr>
        <a:xfrm>
          <a:off x="206376" y="1873250"/>
          <a:ext cx="7209518" cy="34634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7</xdr:col>
      <xdr:colOff>340178</xdr:colOff>
      <xdr:row>9</xdr:row>
      <xdr:rowOff>81643</xdr:rowOff>
    </xdr:from>
    <xdr:to>
      <xdr:col>12</xdr:col>
      <xdr:colOff>557892</xdr:colOff>
      <xdr:row>83</xdr:row>
      <xdr:rowOff>27214</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BF22700A-E2AB-4E17-A69B-5FAD0F5CA12D}"/>
                </a:ext>
              </a:extLst>
            </xdr:cNvPr>
            <xdr:cNvSpPr txBox="1"/>
          </xdr:nvSpPr>
          <xdr:spPr>
            <a:xfrm>
              <a:off x="7569653"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m:rPr>
                          <m:sty m:val="p"/>
                        </m:rPr>
                        <a:rPr lang="el-GR" sz="2000" b="0" i="1" baseline="0">
                          <a:solidFill>
                            <a:schemeClr val="dk1"/>
                          </a:solidFill>
                          <a:effectLst/>
                          <a:latin typeface="Cambria Math" panose="02040503050406030204" pitchFamily="18" charset="0"/>
                          <a:ea typeface="+mn-ea"/>
                          <a:cs typeface="+mn-cs"/>
                        </a:rPr>
                        <m:t>σ</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Choice>
      <mc:Fallback xmlns="">
        <xdr:sp macro="" textlink="">
          <xdr:nvSpPr>
            <xdr:cNvPr id="11" name="TextBox 10">
              <a:extLst>
                <a:ext uri="{FF2B5EF4-FFF2-40B4-BE49-F238E27FC236}">
                  <a16:creationId xmlns:a16="http://schemas.microsoft.com/office/drawing/2014/main" id="{BF22700A-E2AB-4E17-A69B-5FAD0F5CA12D}"/>
                </a:ext>
              </a:extLst>
            </xdr:cNvPr>
            <xdr:cNvSpPr txBox="1"/>
          </xdr:nvSpPr>
          <xdr:spPr>
            <a:xfrm>
              <a:off x="7569653" y="1796143"/>
              <a:ext cx="6551839" cy="1778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000" b="0" i="0" baseline="0">
                  <a:solidFill>
                    <a:schemeClr val="dk1"/>
                  </a:solidFill>
                  <a:effectLst/>
                  <a:latin typeface="Cambria Math" panose="02040503050406030204" pitchFamily="18" charset="0"/>
                  <a:ea typeface="+mn-ea"/>
                  <a:cs typeface="+mn-cs"/>
                </a:rPr>
                <a:t>σ</a:t>
              </a:r>
              <a:r>
                <a:rPr lang="en-US" sz="2000" b="0" i="0" baseline="0">
                  <a:solidFill>
                    <a:schemeClr val="dk1"/>
                  </a:solidFill>
                  <a:effectLst/>
                  <a:latin typeface="Cambria Math" panose="02040503050406030204" pitchFamily="18" charset="0"/>
                  <a:ea typeface="+mn-ea"/>
                  <a:cs typeface="+mn-cs"/>
                </a:rPr>
                <a:t>^2</a:t>
              </a:r>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Fallback>
    </mc:AlternateContent>
    <xdr:clientData/>
  </xdr:twoCellAnchor>
  <xdr:twoCellAnchor>
    <xdr:from>
      <xdr:col>13</xdr:col>
      <xdr:colOff>165553</xdr:colOff>
      <xdr:row>31</xdr:row>
      <xdr:rowOff>316593</xdr:rowOff>
    </xdr:from>
    <xdr:to>
      <xdr:col>20</xdr:col>
      <xdr:colOff>160563</xdr:colOff>
      <xdr:row>37</xdr:row>
      <xdr:rowOff>187778</xdr:rowOff>
    </xdr:to>
    <xdr:sp macro="" textlink="">
      <xdr:nvSpPr>
        <xdr:cNvPr id="12" name="TextBox 11">
          <a:extLst>
            <a:ext uri="{FF2B5EF4-FFF2-40B4-BE49-F238E27FC236}">
              <a16:creationId xmlns:a16="http://schemas.microsoft.com/office/drawing/2014/main" id="{E68404F0-4903-4F07-9AA7-B861F4AEB100}"/>
            </a:ext>
          </a:extLst>
        </xdr:cNvPr>
        <xdr:cNvSpPr txBox="1"/>
      </xdr:nvSpPr>
      <xdr:spPr>
        <a:xfrm>
          <a:off x="14414953" y="8269968"/>
          <a:ext cx="4605110" cy="21571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(25-1) = 24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2</xdr:col>
      <xdr:colOff>802822</xdr:colOff>
      <xdr:row>33</xdr:row>
      <xdr:rowOff>68036</xdr:rowOff>
    </xdr:from>
    <xdr:to>
      <xdr:col>3</xdr:col>
      <xdr:colOff>843644</xdr:colOff>
      <xdr:row>34</xdr:row>
      <xdr:rowOff>231321</xdr:rowOff>
    </xdr:to>
    <xdr:sp macro="" textlink="">
      <xdr:nvSpPr>
        <xdr:cNvPr id="13" name="TextBox 12">
          <a:extLst>
            <a:ext uri="{FF2B5EF4-FFF2-40B4-BE49-F238E27FC236}">
              <a16:creationId xmlns:a16="http://schemas.microsoft.com/office/drawing/2014/main" id="{CF150498-3B61-4F6E-9B32-E721D02A31F0}"/>
            </a:ext>
          </a:extLst>
        </xdr:cNvPr>
        <xdr:cNvSpPr txBox="1"/>
      </xdr:nvSpPr>
      <xdr:spPr>
        <a:xfrm>
          <a:off x="2945947" y="8869136"/>
          <a:ext cx="1402897" cy="53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36.42</a:t>
          </a:r>
        </a:p>
      </xdr:txBody>
    </xdr:sp>
    <xdr:clientData/>
  </xdr:twoCellAnchor>
  <xdr:twoCellAnchor>
    <xdr:from>
      <xdr:col>3</xdr:col>
      <xdr:colOff>911677</xdr:colOff>
      <xdr:row>33</xdr:row>
      <xdr:rowOff>68036</xdr:rowOff>
    </xdr:from>
    <xdr:to>
      <xdr:col>6</xdr:col>
      <xdr:colOff>27213</xdr:colOff>
      <xdr:row>34</xdr:row>
      <xdr:rowOff>244929</xdr:rowOff>
    </xdr:to>
    <xdr:sp macro="" textlink="">
      <xdr:nvSpPr>
        <xdr:cNvPr id="14" name="TextBox 13">
          <a:extLst>
            <a:ext uri="{FF2B5EF4-FFF2-40B4-BE49-F238E27FC236}">
              <a16:creationId xmlns:a16="http://schemas.microsoft.com/office/drawing/2014/main" id="{DD5F8B2B-0875-48E6-94EF-E66BFC185530}"/>
            </a:ext>
          </a:extLst>
        </xdr:cNvPr>
        <xdr:cNvSpPr txBox="1"/>
      </xdr:nvSpPr>
      <xdr:spPr>
        <a:xfrm>
          <a:off x="4416877" y="8869136"/>
          <a:ext cx="1506311" cy="548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40.5</a:t>
          </a:r>
        </a:p>
      </xdr:txBody>
    </xdr:sp>
    <xdr:clientData/>
  </xdr:twoCellAnchor>
  <xdr:twoCellAnchor>
    <xdr:from>
      <xdr:col>4</xdr:col>
      <xdr:colOff>54429</xdr:colOff>
      <xdr:row>30</xdr:row>
      <xdr:rowOff>231320</xdr:rowOff>
    </xdr:from>
    <xdr:to>
      <xdr:col>4</xdr:col>
      <xdr:colOff>816429</xdr:colOff>
      <xdr:row>31</xdr:row>
      <xdr:rowOff>244927</xdr:rowOff>
    </xdr:to>
    <xdr:sp macro="" textlink="">
      <xdr:nvSpPr>
        <xdr:cNvPr id="15" name="TextBox 14">
          <a:extLst>
            <a:ext uri="{FF2B5EF4-FFF2-40B4-BE49-F238E27FC236}">
              <a16:creationId xmlns:a16="http://schemas.microsoft.com/office/drawing/2014/main" id="{B58E8906-728F-4BC6-89E9-9AC935E221D2}"/>
            </a:ext>
          </a:extLst>
        </xdr:cNvPr>
        <xdr:cNvSpPr txBox="1"/>
      </xdr:nvSpPr>
      <xdr:spPr>
        <a:xfrm>
          <a:off x="4835979" y="7794170"/>
          <a:ext cx="762000"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54429</xdr:colOff>
      <xdr:row>30</xdr:row>
      <xdr:rowOff>220434</xdr:rowOff>
    </xdr:from>
    <xdr:to>
      <xdr:col>3</xdr:col>
      <xdr:colOff>1088572</xdr:colOff>
      <xdr:row>31</xdr:row>
      <xdr:rowOff>234041</xdr:rowOff>
    </xdr:to>
    <xdr:sp macro="" textlink="">
      <xdr:nvSpPr>
        <xdr:cNvPr id="16" name="TextBox 15">
          <a:extLst>
            <a:ext uri="{FF2B5EF4-FFF2-40B4-BE49-F238E27FC236}">
              <a16:creationId xmlns:a16="http://schemas.microsoft.com/office/drawing/2014/main" id="{36F597AD-5718-4819-9387-61B45BF07EB3}"/>
            </a:ext>
          </a:extLst>
        </xdr:cNvPr>
        <xdr:cNvSpPr txBox="1"/>
      </xdr:nvSpPr>
      <xdr:spPr>
        <a:xfrm>
          <a:off x="3559629" y="7783284"/>
          <a:ext cx="1034143"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4</xdr:col>
      <xdr:colOff>353785</xdr:colOff>
      <xdr:row>31</xdr:row>
      <xdr:rowOff>312965</xdr:rowOff>
    </xdr:from>
    <xdr:to>
      <xdr:col>4</xdr:col>
      <xdr:colOff>489858</xdr:colOff>
      <xdr:row>32</xdr:row>
      <xdr:rowOff>358903</xdr:rowOff>
    </xdr:to>
    <xdr:sp macro="" textlink="">
      <xdr:nvSpPr>
        <xdr:cNvPr id="17" name="Arrow: Up-Down 16">
          <a:extLst>
            <a:ext uri="{FF2B5EF4-FFF2-40B4-BE49-F238E27FC236}">
              <a16:creationId xmlns:a16="http://schemas.microsoft.com/office/drawing/2014/main" id="{86AEC37C-C8C2-4193-85B8-F8FCF5700ABE}"/>
            </a:ext>
          </a:extLst>
        </xdr:cNvPr>
        <xdr:cNvSpPr/>
      </xdr:nvSpPr>
      <xdr:spPr>
        <a:xfrm>
          <a:off x="5135335" y="8266340"/>
          <a:ext cx="136073" cy="455513"/>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478970</xdr:colOff>
      <xdr:row>31</xdr:row>
      <xdr:rowOff>247651</xdr:rowOff>
    </xdr:from>
    <xdr:to>
      <xdr:col>3</xdr:col>
      <xdr:colOff>615043</xdr:colOff>
      <xdr:row>32</xdr:row>
      <xdr:rowOff>293589</xdr:rowOff>
    </xdr:to>
    <xdr:sp macro="" textlink="">
      <xdr:nvSpPr>
        <xdr:cNvPr id="18" name="Arrow: Up-Down 17">
          <a:extLst>
            <a:ext uri="{FF2B5EF4-FFF2-40B4-BE49-F238E27FC236}">
              <a16:creationId xmlns:a16="http://schemas.microsoft.com/office/drawing/2014/main" id="{A3E210A2-71DF-41A7-8085-5EEA9D5C3177}"/>
            </a:ext>
          </a:extLst>
        </xdr:cNvPr>
        <xdr:cNvSpPr/>
      </xdr:nvSpPr>
      <xdr:spPr>
        <a:xfrm>
          <a:off x="3984170" y="8201026"/>
          <a:ext cx="136073" cy="455513"/>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503465</xdr:colOff>
      <xdr:row>27</xdr:row>
      <xdr:rowOff>27213</xdr:rowOff>
    </xdr:from>
    <xdr:to>
      <xdr:col>6</xdr:col>
      <xdr:colOff>1143000</xdr:colOff>
      <xdr:row>28</xdr:row>
      <xdr:rowOff>81641</xdr:rowOff>
    </xdr:to>
    <xdr:sp macro="" textlink="">
      <xdr:nvSpPr>
        <xdr:cNvPr id="19" name="Speech Bubble: Rectangle 18">
          <a:extLst>
            <a:ext uri="{FF2B5EF4-FFF2-40B4-BE49-F238E27FC236}">
              <a16:creationId xmlns:a16="http://schemas.microsoft.com/office/drawing/2014/main" id="{033F93A2-E4BC-4E74-87F8-C058E5282B75}"/>
            </a:ext>
          </a:extLst>
        </xdr:cNvPr>
        <xdr:cNvSpPr/>
      </xdr:nvSpPr>
      <xdr:spPr>
        <a:xfrm>
          <a:off x="5285015" y="6447063"/>
          <a:ext cx="1753960" cy="416378"/>
        </a:xfrm>
        <a:prstGeom prst="wedgeRectCallout">
          <a:avLst>
            <a:gd name="adj1" fmla="val -100783"/>
            <a:gd name="adj2" fmla="val 3660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twoCellAnchor>
    <xdr:from>
      <xdr:col>9</xdr:col>
      <xdr:colOff>19050</xdr:colOff>
      <xdr:row>1</xdr:row>
      <xdr:rowOff>10886</xdr:rowOff>
    </xdr:from>
    <xdr:to>
      <xdr:col>12</xdr:col>
      <xdr:colOff>358775</xdr:colOff>
      <xdr:row>6</xdr:row>
      <xdr:rowOff>29936</xdr:rowOff>
    </xdr:to>
    <xdr:sp macro="" textlink="">
      <xdr:nvSpPr>
        <xdr:cNvPr id="20" name="Rounded Rectangle 11">
          <a:hlinkClick xmlns:r="http://schemas.openxmlformats.org/officeDocument/2006/relationships" r:id="rId3"/>
          <a:extLst>
            <a:ext uri="{FF2B5EF4-FFF2-40B4-BE49-F238E27FC236}">
              <a16:creationId xmlns:a16="http://schemas.microsoft.com/office/drawing/2014/main" id="{FC23A46B-606D-4688-8362-A6E35133028C}"/>
            </a:ext>
          </a:extLst>
        </xdr:cNvPr>
        <xdr:cNvSpPr/>
      </xdr:nvSpPr>
      <xdr:spPr>
        <a:xfrm>
          <a:off x="11068050" y="201386"/>
          <a:ext cx="3986439"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7</xdr:col>
      <xdr:colOff>27214</xdr:colOff>
      <xdr:row>11</xdr:row>
      <xdr:rowOff>27214</xdr:rowOff>
    </xdr:from>
    <xdr:to>
      <xdr:col>7</xdr:col>
      <xdr:colOff>27214</xdr:colOff>
      <xdr:row>40</xdr:row>
      <xdr:rowOff>166007</xdr:rowOff>
    </xdr:to>
    <xdr:cxnSp macro="">
      <xdr:nvCxnSpPr>
        <xdr:cNvPr id="22" name="Straight Connector 21">
          <a:extLst>
            <a:ext uri="{FF2B5EF4-FFF2-40B4-BE49-F238E27FC236}">
              <a16:creationId xmlns:a16="http://schemas.microsoft.com/office/drawing/2014/main" id="{3993F328-0B4B-44E4-A1D7-FD4A50E4778E}"/>
            </a:ext>
          </a:extLst>
        </xdr:cNvPr>
        <xdr:cNvCxnSpPr/>
      </xdr:nvCxnSpPr>
      <xdr:spPr>
        <a:xfrm>
          <a:off x="8382000" y="2122714"/>
          <a:ext cx="0" cy="88881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6C3CC916-0026-448A-A4C2-522FEA33D594}"/>
            </a:ext>
          </a:extLst>
        </xdr:cNvPr>
        <xdr:cNvSpPr/>
      </xdr:nvSpPr>
      <xdr:spPr>
        <a:xfrm>
          <a:off x="503465" y="326571"/>
          <a:ext cx="1639660"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15</xdr:col>
      <xdr:colOff>604159</xdr:colOff>
      <xdr:row>10</xdr:row>
      <xdr:rowOff>92528</xdr:rowOff>
    </xdr:from>
    <xdr:to>
      <xdr:col>15</xdr:col>
      <xdr:colOff>604159</xdr:colOff>
      <xdr:row>40</xdr:row>
      <xdr:rowOff>272142</xdr:rowOff>
    </xdr:to>
    <xdr:cxnSp macro="">
      <xdr:nvCxnSpPr>
        <xdr:cNvPr id="3" name="Straight Connector 2">
          <a:extLst>
            <a:ext uri="{FF2B5EF4-FFF2-40B4-BE49-F238E27FC236}">
              <a16:creationId xmlns:a16="http://schemas.microsoft.com/office/drawing/2014/main" id="{02A0CB4A-B1F8-4626-AEAF-DA5DC7E36E0B}"/>
            </a:ext>
          </a:extLst>
        </xdr:cNvPr>
        <xdr:cNvCxnSpPr/>
      </xdr:nvCxnSpPr>
      <xdr:spPr>
        <a:xfrm>
          <a:off x="17892034" y="1997528"/>
          <a:ext cx="0" cy="723763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95250</xdr:colOff>
      <xdr:row>29</xdr:row>
      <xdr:rowOff>40823</xdr:rowOff>
    </xdr:from>
    <xdr:to>
      <xdr:col>9</xdr:col>
      <xdr:colOff>762000</xdr:colOff>
      <xdr:row>31</xdr:row>
      <xdr:rowOff>217716</xdr:rowOff>
    </xdr:to>
    <xdr:sp macro="" textlink="">
      <xdr:nvSpPr>
        <xdr:cNvPr id="4" name="TextBox 3">
          <a:extLst>
            <a:ext uri="{FF2B5EF4-FFF2-40B4-BE49-F238E27FC236}">
              <a16:creationId xmlns:a16="http://schemas.microsoft.com/office/drawing/2014/main" id="{4829EC39-9E07-45CB-B431-760AE7865746}"/>
            </a:ext>
          </a:extLst>
        </xdr:cNvPr>
        <xdr:cNvSpPr txBox="1"/>
      </xdr:nvSpPr>
      <xdr:spPr>
        <a:xfrm>
          <a:off x="9239250" y="6327323"/>
          <a:ext cx="3514725" cy="8245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ANOVA 4 Populations</a:t>
          </a:r>
        </a:p>
      </xdr:txBody>
    </xdr:sp>
    <xdr:clientData/>
  </xdr:twoCellAnchor>
  <xdr:twoCellAnchor>
    <xdr:from>
      <xdr:col>3</xdr:col>
      <xdr:colOff>297090</xdr:colOff>
      <xdr:row>1</xdr:row>
      <xdr:rowOff>61232</xdr:rowOff>
    </xdr:from>
    <xdr:to>
      <xdr:col>7</xdr:col>
      <xdr:colOff>548822</xdr:colOff>
      <xdr:row>6</xdr:row>
      <xdr:rowOff>102053</xdr:rowOff>
    </xdr:to>
    <xdr:sp macro="" textlink="">
      <xdr:nvSpPr>
        <xdr:cNvPr id="5" name="Rounded Rectangle 1">
          <a:extLst>
            <a:ext uri="{FF2B5EF4-FFF2-40B4-BE49-F238E27FC236}">
              <a16:creationId xmlns:a16="http://schemas.microsoft.com/office/drawing/2014/main" id="{DBC3EDAF-2439-46E1-9849-966918E99161}"/>
            </a:ext>
          </a:extLst>
        </xdr:cNvPr>
        <xdr:cNvSpPr/>
      </xdr:nvSpPr>
      <xdr:spPr>
        <a:xfrm>
          <a:off x="3802290" y="251732"/>
          <a:ext cx="5890532"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1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1036410</xdr:colOff>
      <xdr:row>10</xdr:row>
      <xdr:rowOff>185422</xdr:rowOff>
    </xdr:from>
    <xdr:to>
      <xdr:col>6</xdr:col>
      <xdr:colOff>1036410</xdr:colOff>
      <xdr:row>48</xdr:row>
      <xdr:rowOff>124462</xdr:rowOff>
    </xdr:to>
    <xdr:cxnSp macro="">
      <xdr:nvCxnSpPr>
        <xdr:cNvPr id="6" name="Straight Connector 5">
          <a:extLst>
            <a:ext uri="{FF2B5EF4-FFF2-40B4-BE49-F238E27FC236}">
              <a16:creationId xmlns:a16="http://schemas.microsoft.com/office/drawing/2014/main" id="{703B096D-A028-4ECC-BA73-1F56FECABCB2}"/>
            </a:ext>
          </a:extLst>
        </xdr:cNvPr>
        <xdr:cNvCxnSpPr/>
      </xdr:nvCxnSpPr>
      <xdr:spPr>
        <a:xfrm flipH="1">
          <a:off x="8732610" y="2090422"/>
          <a:ext cx="0" cy="8606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7" name="TextBox 6">
          <a:extLst>
            <a:ext uri="{FF2B5EF4-FFF2-40B4-BE49-F238E27FC236}">
              <a16:creationId xmlns:a16="http://schemas.microsoft.com/office/drawing/2014/main" id="{F56802CF-819A-4808-B62A-848E90315E72}"/>
            </a:ext>
          </a:extLst>
        </xdr:cNvPr>
        <xdr:cNvSpPr txBox="1"/>
      </xdr:nvSpPr>
      <xdr:spPr>
        <a:xfrm>
          <a:off x="190500" y="1508126"/>
          <a:ext cx="7993289" cy="33464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8</xdr:col>
      <xdr:colOff>746126</xdr:colOff>
      <xdr:row>1</xdr:row>
      <xdr:rowOff>170089</xdr:rowOff>
    </xdr:from>
    <xdr:to>
      <xdr:col>9</xdr:col>
      <xdr:colOff>1211037</xdr:colOff>
      <xdr:row>6</xdr:row>
      <xdr:rowOff>189139</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3109968E-E633-417A-96C9-969D269135C9}"/>
            </a:ext>
          </a:extLst>
        </xdr:cNvPr>
        <xdr:cNvSpPr/>
      </xdr:nvSpPr>
      <xdr:spPr>
        <a:xfrm>
          <a:off x="11141983" y="360589"/>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F090B202-9C4A-4033-94D8-D1D6B3BF9AA4}"/>
            </a:ext>
          </a:extLst>
        </xdr:cNvPr>
        <xdr:cNvSpPr/>
      </xdr:nvSpPr>
      <xdr:spPr>
        <a:xfrm>
          <a:off x="503465" y="326571"/>
          <a:ext cx="1646464"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15</xdr:col>
      <xdr:colOff>604159</xdr:colOff>
      <xdr:row>10</xdr:row>
      <xdr:rowOff>92528</xdr:rowOff>
    </xdr:from>
    <xdr:to>
      <xdr:col>15</xdr:col>
      <xdr:colOff>604159</xdr:colOff>
      <xdr:row>40</xdr:row>
      <xdr:rowOff>272142</xdr:rowOff>
    </xdr:to>
    <xdr:cxnSp macro="">
      <xdr:nvCxnSpPr>
        <xdr:cNvPr id="4" name="Straight Connector 3">
          <a:extLst>
            <a:ext uri="{FF2B5EF4-FFF2-40B4-BE49-F238E27FC236}">
              <a16:creationId xmlns:a16="http://schemas.microsoft.com/office/drawing/2014/main" id="{AD96CDF5-2A32-428F-A511-E00271BF72BE}"/>
            </a:ext>
          </a:extLst>
        </xdr:cNvPr>
        <xdr:cNvCxnSpPr/>
      </xdr:nvCxnSpPr>
      <xdr:spPr>
        <a:xfrm>
          <a:off x="10605409" y="1997528"/>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95250</xdr:colOff>
      <xdr:row>29</xdr:row>
      <xdr:rowOff>40823</xdr:rowOff>
    </xdr:from>
    <xdr:to>
      <xdr:col>9</xdr:col>
      <xdr:colOff>762000</xdr:colOff>
      <xdr:row>31</xdr:row>
      <xdr:rowOff>217716</xdr:rowOff>
    </xdr:to>
    <xdr:sp macro="" textlink="">
      <xdr:nvSpPr>
        <xdr:cNvPr id="17" name="TextBox 16">
          <a:extLst>
            <a:ext uri="{FF2B5EF4-FFF2-40B4-BE49-F238E27FC236}">
              <a16:creationId xmlns:a16="http://schemas.microsoft.com/office/drawing/2014/main" id="{599FAEFD-1CE6-493F-BFBF-7E11587A1950}"/>
            </a:ext>
          </a:extLst>
        </xdr:cNvPr>
        <xdr:cNvSpPr txBox="1"/>
      </xdr:nvSpPr>
      <xdr:spPr>
        <a:xfrm>
          <a:off x="9239250" y="6354537"/>
          <a:ext cx="3524250" cy="830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ANOVA 4 Populations</a:t>
          </a:r>
        </a:p>
      </xdr:txBody>
    </xdr:sp>
    <xdr:clientData/>
  </xdr:twoCellAnchor>
  <xdr:twoCellAnchor>
    <xdr:from>
      <xdr:col>3</xdr:col>
      <xdr:colOff>297090</xdr:colOff>
      <xdr:row>1</xdr:row>
      <xdr:rowOff>61232</xdr:rowOff>
    </xdr:from>
    <xdr:to>
      <xdr:col>7</xdr:col>
      <xdr:colOff>548822</xdr:colOff>
      <xdr:row>6</xdr:row>
      <xdr:rowOff>102053</xdr:rowOff>
    </xdr:to>
    <xdr:sp macro="" textlink="">
      <xdr:nvSpPr>
        <xdr:cNvPr id="5" name="Rounded Rectangle 1">
          <a:extLst>
            <a:ext uri="{FF2B5EF4-FFF2-40B4-BE49-F238E27FC236}">
              <a16:creationId xmlns:a16="http://schemas.microsoft.com/office/drawing/2014/main" id="{FF0E7234-926C-4097-BED4-34C658C9CCA2}"/>
            </a:ext>
          </a:extLst>
        </xdr:cNvPr>
        <xdr:cNvSpPr/>
      </xdr:nvSpPr>
      <xdr:spPr>
        <a:xfrm>
          <a:off x="3807733" y="251732"/>
          <a:ext cx="5885089"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1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1036410</xdr:colOff>
      <xdr:row>10</xdr:row>
      <xdr:rowOff>185422</xdr:rowOff>
    </xdr:from>
    <xdr:to>
      <xdr:col>6</xdr:col>
      <xdr:colOff>1036410</xdr:colOff>
      <xdr:row>48</xdr:row>
      <xdr:rowOff>124462</xdr:rowOff>
    </xdr:to>
    <xdr:cxnSp macro="">
      <xdr:nvCxnSpPr>
        <xdr:cNvPr id="6" name="Straight Connector 5">
          <a:extLst>
            <a:ext uri="{FF2B5EF4-FFF2-40B4-BE49-F238E27FC236}">
              <a16:creationId xmlns:a16="http://schemas.microsoft.com/office/drawing/2014/main" id="{C24A87B5-60A2-415B-AE8C-BF34E3EDEB83}"/>
            </a:ext>
          </a:extLst>
        </xdr:cNvPr>
        <xdr:cNvCxnSpPr/>
      </xdr:nvCxnSpPr>
      <xdr:spPr>
        <a:xfrm flipH="1">
          <a:off x="8738053" y="2090422"/>
          <a:ext cx="0" cy="86476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7" name="TextBox 6">
          <a:extLst>
            <a:ext uri="{FF2B5EF4-FFF2-40B4-BE49-F238E27FC236}">
              <a16:creationId xmlns:a16="http://schemas.microsoft.com/office/drawing/2014/main" id="{67F8F4AA-59A1-4904-9954-543307FA649D}"/>
            </a:ext>
          </a:extLst>
        </xdr:cNvPr>
        <xdr:cNvSpPr txBox="1"/>
      </xdr:nvSpPr>
      <xdr:spPr>
        <a:xfrm>
          <a:off x="190500" y="1508126"/>
          <a:ext cx="7993289" cy="33464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8</xdr:col>
      <xdr:colOff>746125</xdr:colOff>
      <xdr:row>1</xdr:row>
      <xdr:rowOff>170089</xdr:rowOff>
    </xdr:from>
    <xdr:to>
      <xdr:col>11</xdr:col>
      <xdr:colOff>1113518</xdr:colOff>
      <xdr:row>6</xdr:row>
      <xdr:rowOff>189139</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66C53A3B-8485-4C97-860A-64E4C8E7D804}"/>
            </a:ext>
          </a:extLst>
        </xdr:cNvPr>
        <xdr:cNvSpPr/>
      </xdr:nvSpPr>
      <xdr:spPr>
        <a:xfrm>
          <a:off x="11141982" y="360589"/>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204108</xdr:colOff>
      <xdr:row>2</xdr:row>
      <xdr:rowOff>13606</xdr:rowOff>
    </xdr:from>
    <xdr:to>
      <xdr:col>2</xdr:col>
      <xdr:colOff>1074965</xdr:colOff>
      <xdr:row>8</xdr:row>
      <xdr:rowOff>95249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132B9E4-21D5-44F7-82D6-F0AB3157D1BA}"/>
            </a:ext>
          </a:extLst>
        </xdr:cNvPr>
        <xdr:cNvSpPr/>
      </xdr:nvSpPr>
      <xdr:spPr>
        <a:xfrm>
          <a:off x="813708" y="394606"/>
          <a:ext cx="1489982" cy="12246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3</xdr:col>
      <xdr:colOff>508566</xdr:colOff>
      <xdr:row>2</xdr:row>
      <xdr:rowOff>122463</xdr:rowOff>
    </xdr:from>
    <xdr:to>
      <xdr:col>7</xdr:col>
      <xdr:colOff>204107</xdr:colOff>
      <xdr:row>6</xdr:row>
      <xdr:rowOff>122463</xdr:rowOff>
    </xdr:to>
    <xdr:sp macro="" textlink="">
      <xdr:nvSpPr>
        <xdr:cNvPr id="3" name="Rounded Rectangle 1">
          <a:extLst>
            <a:ext uri="{FF2B5EF4-FFF2-40B4-BE49-F238E27FC236}">
              <a16:creationId xmlns:a16="http://schemas.microsoft.com/office/drawing/2014/main" id="{E5AFBB10-A340-4F90-85D8-D0CC85FD76DA}"/>
            </a:ext>
          </a:extLst>
        </xdr:cNvPr>
        <xdr:cNvSpPr/>
      </xdr:nvSpPr>
      <xdr:spPr>
        <a:xfrm>
          <a:off x="2966016" y="503463"/>
          <a:ext cx="500096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xdr:col>
      <xdr:colOff>92528</xdr:colOff>
      <xdr:row>41</xdr:row>
      <xdr:rowOff>125184</xdr:rowOff>
    </xdr:from>
    <xdr:to>
      <xdr:col>4</xdr:col>
      <xdr:colOff>925285</xdr:colOff>
      <xdr:row>44</xdr:row>
      <xdr:rowOff>163286</xdr:rowOff>
    </xdr:to>
    <xdr:sp macro="" textlink="">
      <xdr:nvSpPr>
        <xdr:cNvPr id="4" name="TextBox 3">
          <a:extLst>
            <a:ext uri="{FF2B5EF4-FFF2-40B4-BE49-F238E27FC236}">
              <a16:creationId xmlns:a16="http://schemas.microsoft.com/office/drawing/2014/main" id="{D12B5D9B-E925-41F8-ADE2-F5EE68870CF5}"/>
            </a:ext>
          </a:extLst>
        </xdr:cNvPr>
        <xdr:cNvSpPr txBox="1"/>
      </xdr:nvSpPr>
      <xdr:spPr>
        <a:xfrm>
          <a:off x="702128" y="8897709"/>
          <a:ext cx="3394982" cy="609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2000">
              <a:effectLst/>
            </a:rPr>
            <a:t>F two population</a:t>
          </a:r>
          <a:r>
            <a:rPr lang="en-US" sz="2000" baseline="0">
              <a:effectLst/>
            </a:rPr>
            <a:t> variances</a:t>
          </a:r>
          <a:br>
            <a:rPr lang="en-US" sz="2000">
              <a:effectLst/>
            </a:rPr>
          </a:br>
          <a:endParaRPr lang="en-US" sz="2000">
            <a:effectLst/>
          </a:endParaRPr>
        </a:p>
        <a:p>
          <a:br>
            <a:rPr lang="en-US" sz="2000">
              <a:effectLst/>
            </a:rPr>
          </a:br>
          <a:endParaRPr lang="en-US" sz="2000"/>
        </a:p>
      </xdr:txBody>
    </xdr:sp>
    <xdr:clientData/>
  </xdr:twoCellAnchor>
  <xdr:twoCellAnchor>
    <xdr:from>
      <xdr:col>0</xdr:col>
      <xdr:colOff>576943</xdr:colOff>
      <xdr:row>10</xdr:row>
      <xdr:rowOff>108858</xdr:rowOff>
    </xdr:from>
    <xdr:to>
      <xdr:col>10</xdr:col>
      <xdr:colOff>412115</xdr:colOff>
      <xdr:row>21</xdr:row>
      <xdr:rowOff>32657</xdr:rowOff>
    </xdr:to>
    <xdr:sp macro="" textlink="">
      <xdr:nvSpPr>
        <xdr:cNvPr id="5" name="TextBox 4">
          <a:extLst>
            <a:ext uri="{FF2B5EF4-FFF2-40B4-BE49-F238E27FC236}">
              <a16:creationId xmlns:a16="http://schemas.microsoft.com/office/drawing/2014/main" id="{1D6D7283-BB09-461A-9792-FDFEC5C05282}"/>
            </a:ext>
          </a:extLst>
        </xdr:cNvPr>
        <xdr:cNvSpPr txBox="1"/>
      </xdr:nvSpPr>
      <xdr:spPr>
        <a:xfrm>
          <a:off x="576943" y="2013858"/>
          <a:ext cx="9874522" cy="20288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Test whether the variance of values of the cost of living in the U.S. is greater than the variances of the cost of living in the Glendale, Arizona. Let α=0.01</a:t>
          </a:r>
        </a:p>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Use the following datapoints:</a:t>
          </a:r>
        </a:p>
        <a:p>
          <a:r>
            <a:rPr lang="en-US" sz="800" baseline="0">
              <a:solidFill>
                <a:schemeClr val="bg1"/>
              </a:solidFill>
              <a:latin typeface="Lucida Bright" panose="02040602050505020304" pitchFamily="18" charset="0"/>
            </a:rPr>
            <a:t>ki 551</a:t>
          </a:r>
        </a:p>
      </xdr:txBody>
    </xdr:sp>
    <xdr:clientData/>
  </xdr:twoCellAnchor>
  <xdr:twoCellAnchor>
    <xdr:from>
      <xdr:col>10</xdr:col>
      <xdr:colOff>859970</xdr:colOff>
      <xdr:row>2</xdr:row>
      <xdr:rowOff>152401</xdr:rowOff>
    </xdr:from>
    <xdr:to>
      <xdr:col>10</xdr:col>
      <xdr:colOff>859970</xdr:colOff>
      <xdr:row>52</xdr:row>
      <xdr:rowOff>9799</xdr:rowOff>
    </xdr:to>
    <xdr:cxnSp macro="">
      <xdr:nvCxnSpPr>
        <xdr:cNvPr id="6" name="Straight Connector 5">
          <a:extLst>
            <a:ext uri="{FF2B5EF4-FFF2-40B4-BE49-F238E27FC236}">
              <a16:creationId xmlns:a16="http://schemas.microsoft.com/office/drawing/2014/main" id="{4A8AD43A-7038-4850-8762-66D04983FAFF}"/>
            </a:ext>
          </a:extLst>
        </xdr:cNvPr>
        <xdr:cNvCxnSpPr/>
      </xdr:nvCxnSpPr>
      <xdr:spPr>
        <a:xfrm flipH="1">
          <a:off x="10899320" y="533401"/>
          <a:ext cx="0" cy="1034442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43544</xdr:colOff>
      <xdr:row>31</xdr:row>
      <xdr:rowOff>304799</xdr:rowOff>
    </xdr:from>
    <xdr:to>
      <xdr:col>10</xdr:col>
      <xdr:colOff>87086</xdr:colOff>
      <xdr:row>39</xdr:row>
      <xdr:rowOff>283028</xdr:rowOff>
    </xdr:to>
    <xdr:sp macro="" textlink="">
      <xdr:nvSpPr>
        <xdr:cNvPr id="7" name="TextBox 6">
          <a:extLst>
            <a:ext uri="{FF2B5EF4-FFF2-40B4-BE49-F238E27FC236}">
              <a16:creationId xmlns:a16="http://schemas.microsoft.com/office/drawing/2014/main" id="{52D07926-043D-4C50-9EC3-585039A15621}"/>
            </a:ext>
          </a:extLst>
        </xdr:cNvPr>
        <xdr:cNvSpPr txBox="1"/>
      </xdr:nvSpPr>
      <xdr:spPr>
        <a:xfrm>
          <a:off x="653144" y="7058024"/>
          <a:ext cx="9473292" cy="15212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Calculate the following:</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a) Critical Value =</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b) Test</a:t>
          </a:r>
          <a:r>
            <a:rPr lang="en-US" sz="2400" baseline="0">
              <a:effectLst/>
              <a:latin typeface="Lucida Bright" panose="02040602050505020304" pitchFamily="18" charset="0"/>
              <a:ea typeface="Calibri" panose="020F0502020204030204" pitchFamily="34" charset="0"/>
              <a:cs typeface="Times New Roman" panose="02020603050405020304" pitchFamily="18" charset="0"/>
            </a:rPr>
            <a:t> Value</a:t>
          </a:r>
          <a:r>
            <a:rPr lang="en-US" sz="2400">
              <a:effectLst/>
              <a:latin typeface="Lucida Bright" panose="02040602050505020304" pitchFamily="18" charset="0"/>
              <a:ea typeface="Calibri" panose="020F0502020204030204" pitchFamily="34" charset="0"/>
              <a:cs typeface="Times New Roman" panose="02020603050405020304" pitchFamily="18" charset="0"/>
            </a:rPr>
            <a:t> = </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c) Should Ho be rejected: Y   N</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endParaRPr lang="en-US" sz="2400" baseline="0">
            <a:latin typeface="Lucida Bright" panose="02040602050505020304" pitchFamily="18" charset="0"/>
          </a:endParaRPr>
        </a:p>
      </xdr:txBody>
    </xdr:sp>
    <xdr:clientData/>
  </xdr:twoCellAnchor>
  <xdr:twoCellAnchor>
    <xdr:from>
      <xdr:col>10</xdr:col>
      <xdr:colOff>1034142</xdr:colOff>
      <xdr:row>28</xdr:row>
      <xdr:rowOff>348344</xdr:rowOff>
    </xdr:from>
    <xdr:to>
      <xdr:col>16</xdr:col>
      <xdr:colOff>522514</xdr:colOff>
      <xdr:row>31</xdr:row>
      <xdr:rowOff>119744</xdr:rowOff>
    </xdr:to>
    <xdr:sp macro="" textlink="">
      <xdr:nvSpPr>
        <xdr:cNvPr id="8" name="TextBox 7">
          <a:extLst>
            <a:ext uri="{FF2B5EF4-FFF2-40B4-BE49-F238E27FC236}">
              <a16:creationId xmlns:a16="http://schemas.microsoft.com/office/drawing/2014/main" id="{52ABF253-C3E9-47E5-A582-BDB8D0D7935C}"/>
            </a:ext>
          </a:extLst>
        </xdr:cNvPr>
        <xdr:cNvSpPr txBox="1"/>
      </xdr:nvSpPr>
      <xdr:spPr>
        <a:xfrm>
          <a:off x="11073492" y="6272894"/>
          <a:ext cx="5993947" cy="7143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F-test for two sample variances</a:t>
          </a:r>
        </a:p>
      </xdr:txBody>
    </xdr:sp>
    <xdr:clientData/>
  </xdr:twoCellAnchor>
  <xdr:twoCellAnchor>
    <xdr:from>
      <xdr:col>11</xdr:col>
      <xdr:colOff>5443</xdr:colOff>
      <xdr:row>32</xdr:row>
      <xdr:rowOff>14967</xdr:rowOff>
    </xdr:from>
    <xdr:to>
      <xdr:col>16</xdr:col>
      <xdr:colOff>503464</xdr:colOff>
      <xdr:row>37</xdr:row>
      <xdr:rowOff>68035</xdr:rowOff>
    </xdr:to>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0FD977AC-C780-4805-8822-DE1770AFBB6A}"/>
                </a:ext>
              </a:extLst>
            </xdr:cNvPr>
            <xdr:cNvSpPr txBox="1"/>
          </xdr:nvSpPr>
          <xdr:spPr>
            <a:xfrm>
              <a:off x="11092543" y="7072992"/>
              <a:ext cx="5955846" cy="10055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ea typeface="Cambria Math" panose="02040503050406030204" pitchFamily="18" charset="0"/>
                        </a:rPr>
                        <m:t>𝜎</m:t>
                      </m:r>
                      <m:r>
                        <a:rPr lang="en-US" sz="2400" b="0" i="1" baseline="0">
                          <a:latin typeface="Cambria Math" panose="02040503050406030204" pitchFamily="18" charset="0"/>
                          <a:ea typeface="Cambria Math" panose="02040503050406030204" pitchFamily="18" charset="0"/>
                        </a:rPr>
                        <m:t>1</m:t>
                      </m:r>
                    </m:e>
                    <m:sup>
                      <m:r>
                        <a:rPr lang="en-US" sz="2400" b="0" i="1" baseline="0">
                          <a:latin typeface="Cambria Math" panose="02040503050406030204" pitchFamily="18" charset="0"/>
                        </a:rPr>
                        <m:t>2</m:t>
                      </m:r>
                    </m:sup>
                  </m:sSup>
                </m:oMath>
              </a14:m>
              <a:r>
                <a:rPr lang="en-US" sz="2400" baseline="0">
                  <a:latin typeface="Lucida Bright" panose="02040602050505020304" pitchFamily="18" charset="0"/>
                </a:rPr>
                <a:t> =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rPr>
                        <m:t>𝞼</m:t>
                      </m:r>
                      <m:r>
                        <a:rPr lang="en-US" sz="2400" b="0" i="1" baseline="0">
                          <a:latin typeface="Cambria Math" panose="02040503050406030204" pitchFamily="18" charset="0"/>
                        </a:rPr>
                        <m:t>2</m:t>
                      </m:r>
                    </m:e>
                    <m:sup>
                      <m:r>
                        <a:rPr lang="en-US" sz="2400" b="0" i="1" baseline="0">
                          <a:latin typeface="Cambria Math" panose="02040503050406030204" pitchFamily="18" charset="0"/>
                        </a:rPr>
                        <m:t>2</m:t>
                      </m:r>
                    </m:sup>
                  </m:sSup>
                </m:oMath>
              </a14:m>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𝜎</m:t>
                      </m:r>
                      <m:r>
                        <a:rPr lang="en-US" sz="2400" b="0" i="1" baseline="0">
                          <a:solidFill>
                            <a:schemeClr val="dk1"/>
                          </a:solidFill>
                          <a:effectLst/>
                          <a:latin typeface="Cambria Math" panose="02040503050406030204" pitchFamily="18" charset="0"/>
                          <a:ea typeface="+mn-ea"/>
                          <a:cs typeface="+mn-cs"/>
                        </a:rPr>
                        <m:t>1</m:t>
                      </m:r>
                    </m:e>
                    <m:sup>
                      <m:r>
                        <a:rPr lang="en-US" sz="2400" b="0" i="1" baseline="0">
                          <a:solidFill>
                            <a:schemeClr val="dk1"/>
                          </a:solidFill>
                          <a:effectLst/>
                          <a:latin typeface="Cambria Math" panose="02040503050406030204" pitchFamily="18" charset="0"/>
                          <a:ea typeface="+mn-ea"/>
                          <a:cs typeface="+mn-cs"/>
                        </a:rPr>
                        <m:t>2</m:t>
                      </m:r>
                    </m:sup>
                  </m:sSup>
                </m:oMath>
              </a14:m>
              <a:r>
                <a:rPr lang="en-US" sz="2400" baseline="0">
                  <a:solidFill>
                    <a:schemeClr val="dk1"/>
                  </a:solidFill>
                  <a:effectLst/>
                  <a:latin typeface="+mn-lt"/>
                  <a:ea typeface="+mn-ea"/>
                  <a:cs typeface="+mn-cs"/>
                </a:rPr>
                <a:t> &gt;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2</m:t>
                      </m:r>
                    </m:e>
                    <m:sup>
                      <m:r>
                        <a:rPr lang="en-US" sz="2400" b="0" i="1" baseline="0">
                          <a:solidFill>
                            <a:schemeClr val="dk1"/>
                          </a:solidFill>
                          <a:effectLst/>
                          <a:latin typeface="Cambria Math" panose="02040503050406030204" pitchFamily="18" charset="0"/>
                          <a:ea typeface="+mn-ea"/>
                          <a:cs typeface="+mn-cs"/>
                        </a:rPr>
                        <m:t>2</m:t>
                      </m:r>
                    </m:sup>
                  </m:sSup>
                </m:oMath>
              </a14:m>
              <a:endParaRPr lang="en-US" sz="2400">
                <a:effectLst/>
              </a:endParaRPr>
            </a:p>
            <a:p>
              <a:endParaRPr lang="en-US" sz="2400" baseline="0">
                <a:latin typeface="Lucida Bright" panose="02040602050505020304" pitchFamily="18" charset="0"/>
              </a:endParaRPr>
            </a:p>
          </xdr:txBody>
        </xdr:sp>
      </mc:Choice>
      <mc:Fallback>
        <xdr:sp macro="" textlink="">
          <xdr:nvSpPr>
            <xdr:cNvPr id="9" name="TextBox 8">
              <a:extLst>
                <a:ext uri="{FF2B5EF4-FFF2-40B4-BE49-F238E27FC236}">
                  <a16:creationId xmlns:a16="http://schemas.microsoft.com/office/drawing/2014/main" id="{0FD977AC-C780-4805-8822-DE1770AFBB6A}"/>
                </a:ext>
              </a:extLst>
            </xdr:cNvPr>
            <xdr:cNvSpPr txBox="1"/>
          </xdr:nvSpPr>
          <xdr:spPr>
            <a:xfrm>
              <a:off x="11092543" y="7072992"/>
              <a:ext cx="5955846" cy="10055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r>
                <a:rPr lang="en-US" sz="2400" i="0" baseline="0">
                  <a:latin typeface="Cambria Math" panose="02040503050406030204" pitchFamily="18" charset="0"/>
                </a:rPr>
                <a:t>〖</a:t>
              </a:r>
              <a:r>
                <a:rPr lang="en-US" sz="2400" i="0" baseline="0">
                  <a:latin typeface="Cambria Math" panose="02040503050406030204" pitchFamily="18" charset="0"/>
                  <a:ea typeface="Cambria Math" panose="02040503050406030204" pitchFamily="18" charset="0"/>
                </a:rPr>
                <a:t>𝜎</a:t>
              </a:r>
              <a:r>
                <a:rPr lang="en-US" sz="2400" b="0" i="0" baseline="0">
                  <a:latin typeface="Cambria Math" panose="02040503050406030204" pitchFamily="18" charset="0"/>
                  <a:ea typeface="Cambria Math" panose="02040503050406030204" pitchFamily="18" charset="0"/>
                </a:rPr>
                <a:t>1〗^</a:t>
              </a:r>
              <a:r>
                <a:rPr lang="en-US" sz="2400" b="0" i="0" baseline="0">
                  <a:latin typeface="Cambria Math" panose="02040503050406030204" pitchFamily="18" charset="0"/>
                </a:rPr>
                <a:t>2</a:t>
              </a:r>
              <a:r>
                <a:rPr lang="en-US" sz="2400" baseline="0">
                  <a:latin typeface="Lucida Bright" panose="02040602050505020304" pitchFamily="18" charset="0"/>
                </a:rPr>
                <a:t> = </a:t>
              </a:r>
              <a:r>
                <a:rPr lang="en-US" sz="2400" i="0" baseline="0">
                  <a:latin typeface="Cambria Math" panose="02040503050406030204" pitchFamily="18" charset="0"/>
                </a:rPr>
                <a:t>〖𝞼</a:t>
              </a:r>
              <a:r>
                <a:rPr lang="en-US" sz="2400" b="0" i="0" baseline="0">
                  <a:latin typeface="Cambria Math" panose="02040503050406030204" pitchFamily="18" charset="0"/>
                </a:rPr>
                <a:t>2〗^2</a:t>
              </a:r>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r>
                <a:rPr lang="en-US" sz="2400" i="0" baseline="0">
                  <a:solidFill>
                    <a:schemeClr val="dk1"/>
                  </a:solidFill>
                  <a:effectLst/>
                  <a:latin typeface="Cambria Math" panose="02040503050406030204" pitchFamily="18" charset="0"/>
                  <a:ea typeface="+mn-ea"/>
                  <a:cs typeface="+mn-cs"/>
                </a:rPr>
                <a:t>〖𝜎</a:t>
              </a:r>
              <a:r>
                <a:rPr lang="en-US" sz="2400" b="0" i="0" baseline="0">
                  <a:solidFill>
                    <a:schemeClr val="dk1"/>
                  </a:solidFill>
                  <a:effectLst/>
                  <a:latin typeface="Cambria Math" panose="02040503050406030204" pitchFamily="18" charset="0"/>
                  <a:ea typeface="+mn-ea"/>
                  <a:cs typeface="+mn-cs"/>
                </a:rPr>
                <a:t>1〗^2</a:t>
              </a:r>
              <a:r>
                <a:rPr lang="en-US" sz="2400" baseline="0">
                  <a:solidFill>
                    <a:schemeClr val="dk1"/>
                  </a:solidFill>
                  <a:effectLst/>
                  <a:latin typeface="+mn-lt"/>
                  <a:ea typeface="+mn-ea"/>
                  <a:cs typeface="+mn-cs"/>
                </a:rPr>
                <a:t> &gt;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2〗^2</a:t>
              </a:r>
              <a:endParaRPr lang="en-US" sz="2400">
                <a:effectLst/>
              </a:endParaRPr>
            </a:p>
            <a:p>
              <a:endParaRPr lang="en-US" sz="2400" baseline="0">
                <a:latin typeface="Lucida Bright" panose="02040602050505020304" pitchFamily="18" charset="0"/>
              </a:endParaRPr>
            </a:p>
          </xdr:txBody>
        </xdr:sp>
      </mc:Fallback>
    </mc:AlternateContent>
    <xdr:clientData/>
  </xdr:twoCellAnchor>
  <xdr:twoCellAnchor>
    <xdr:from>
      <xdr:col>11</xdr:col>
      <xdr:colOff>19048</xdr:colOff>
      <xdr:row>40</xdr:row>
      <xdr:rowOff>8164</xdr:rowOff>
    </xdr:from>
    <xdr:to>
      <xdr:col>16</xdr:col>
      <xdr:colOff>585106</xdr:colOff>
      <xdr:row>43</xdr:row>
      <xdr:rowOff>40822</xdr:rowOff>
    </xdr:to>
    <xdr:sp macro="" textlink="">
      <xdr:nvSpPr>
        <xdr:cNvPr id="10" name="TextBox 9">
          <a:extLst>
            <a:ext uri="{FF2B5EF4-FFF2-40B4-BE49-F238E27FC236}">
              <a16:creationId xmlns:a16="http://schemas.microsoft.com/office/drawing/2014/main" id="{261281B2-57CE-4BF1-986D-9F5101FAFC86}"/>
            </a:ext>
          </a:extLst>
        </xdr:cNvPr>
        <xdr:cNvSpPr txBox="1"/>
      </xdr:nvSpPr>
      <xdr:spPr>
        <a:xfrm>
          <a:off x="11106148" y="8590189"/>
          <a:ext cx="6023883" cy="6041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Reject the Ho</a:t>
          </a:r>
        </a:p>
      </xdr:txBody>
    </xdr:sp>
    <xdr:clientData/>
  </xdr:twoCellAnchor>
  <xdr:twoCellAnchor>
    <xdr:from>
      <xdr:col>11</xdr:col>
      <xdr:colOff>54429</xdr:colOff>
      <xdr:row>2</xdr:row>
      <xdr:rowOff>108858</xdr:rowOff>
    </xdr:from>
    <xdr:to>
      <xdr:col>12</xdr:col>
      <xdr:colOff>1009197</xdr:colOff>
      <xdr:row>7</xdr:row>
      <xdr:rowOff>127908</xdr:rowOff>
    </xdr:to>
    <xdr:sp macro="" textlink="">
      <xdr:nvSpPr>
        <xdr:cNvPr id="15" name="Rounded Rectangle 11">
          <a:hlinkClick xmlns:r="http://schemas.openxmlformats.org/officeDocument/2006/relationships" r:id="rId2"/>
          <a:extLst>
            <a:ext uri="{FF2B5EF4-FFF2-40B4-BE49-F238E27FC236}">
              <a16:creationId xmlns:a16="http://schemas.microsoft.com/office/drawing/2014/main" id="{AC8729C2-4E61-49C8-80F5-377C6B1C16B3}"/>
            </a:ext>
          </a:extLst>
        </xdr:cNvPr>
        <xdr:cNvSpPr/>
      </xdr:nvSpPr>
      <xdr:spPr>
        <a:xfrm>
          <a:off x="11144250" y="489858"/>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190500</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E7D554D-A70F-4D0F-978C-C0F4202E7733}"/>
            </a:ext>
          </a:extLst>
        </xdr:cNvPr>
        <xdr:cNvSpPr/>
      </xdr:nvSpPr>
      <xdr:spPr>
        <a:xfrm>
          <a:off x="503465" y="68035"/>
          <a:ext cx="1782535"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xdr:col>
      <xdr:colOff>489856</xdr:colOff>
      <xdr:row>2</xdr:row>
      <xdr:rowOff>40822</xdr:rowOff>
    </xdr:from>
    <xdr:to>
      <xdr:col>7</xdr:col>
      <xdr:colOff>911679</xdr:colOff>
      <xdr:row>6</xdr:row>
      <xdr:rowOff>81644</xdr:rowOff>
    </xdr:to>
    <xdr:sp macro="" textlink="">
      <xdr:nvSpPr>
        <xdr:cNvPr id="5" name="Rounded Rectangle 1">
          <a:extLst>
            <a:ext uri="{FF2B5EF4-FFF2-40B4-BE49-F238E27FC236}">
              <a16:creationId xmlns:a16="http://schemas.microsoft.com/office/drawing/2014/main" id="{1A4BB0D2-6CA1-4258-BB24-79B00E350F7D}"/>
            </a:ext>
          </a:extLst>
        </xdr:cNvPr>
        <xdr:cNvSpPr/>
      </xdr:nvSpPr>
      <xdr:spPr>
        <a:xfrm>
          <a:off x="2585356" y="421822"/>
          <a:ext cx="719818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10</xdr:col>
      <xdr:colOff>655865</xdr:colOff>
      <xdr:row>10</xdr:row>
      <xdr:rowOff>0</xdr:rowOff>
    </xdr:from>
    <xdr:to>
      <xdr:col>10</xdr:col>
      <xdr:colOff>655865</xdr:colOff>
      <xdr:row>35</xdr:row>
      <xdr:rowOff>234041</xdr:rowOff>
    </xdr:to>
    <xdr:cxnSp macro="">
      <xdr:nvCxnSpPr>
        <xdr:cNvPr id="6" name="Straight Connector 5">
          <a:extLst>
            <a:ext uri="{FF2B5EF4-FFF2-40B4-BE49-F238E27FC236}">
              <a16:creationId xmlns:a16="http://schemas.microsoft.com/office/drawing/2014/main" id="{7CB0DF6A-513E-448C-BB7B-D6B3D8B88637}"/>
            </a:ext>
          </a:extLst>
        </xdr:cNvPr>
        <xdr:cNvCxnSpPr/>
      </xdr:nvCxnSpPr>
      <xdr:spPr>
        <a:xfrm flipH="1">
          <a:off x="12781190" y="1905000"/>
          <a:ext cx="0" cy="10759166"/>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446314</xdr:colOff>
      <xdr:row>11</xdr:row>
      <xdr:rowOff>32655</xdr:rowOff>
    </xdr:from>
    <xdr:to>
      <xdr:col>10</xdr:col>
      <xdr:colOff>414564</xdr:colOff>
      <xdr:row>19</xdr:row>
      <xdr:rowOff>185057</xdr:rowOff>
    </xdr:to>
    <xdr:sp macro="" textlink="">
      <xdr:nvSpPr>
        <xdr:cNvPr id="7" name="TextBox 6">
          <a:extLst>
            <a:ext uri="{FF2B5EF4-FFF2-40B4-BE49-F238E27FC236}">
              <a16:creationId xmlns:a16="http://schemas.microsoft.com/office/drawing/2014/main" id="{67297FC4-5027-4239-92BA-E3F8631C7C6E}"/>
            </a:ext>
          </a:extLst>
        </xdr:cNvPr>
        <xdr:cNvSpPr txBox="1"/>
      </xdr:nvSpPr>
      <xdr:spPr>
        <a:xfrm>
          <a:off x="446314" y="2128155"/>
          <a:ext cx="12093575" cy="31718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Lawrence 3364</a:t>
          </a:r>
        </a:p>
        <a:p>
          <a:r>
            <a:rPr lang="en-US" sz="2400" b="0" i="0" baseline="0">
              <a:solidFill>
                <a:schemeClr val="dk1"/>
              </a:solidFill>
              <a:effectLst/>
              <a:latin typeface="Lucida Bright" panose="02040602050505020304" pitchFamily="18" charset="0"/>
              <a:ea typeface="+mn-ea"/>
              <a:cs typeface="+mn-cs"/>
            </a:rPr>
            <a:t>The datapoints shown on the attached payoff table indicate that the highest possible return was $500. This payoff would be achieved if invested in stock and there were a large rise in the market. </a:t>
          </a:r>
        </a:p>
        <a:p>
          <a:endParaRPr lang="en-US" sz="2400" b="0" i="0" baseline="0">
            <a:solidFill>
              <a:schemeClr val="dk1"/>
            </a:solidFill>
            <a:effectLst/>
            <a:latin typeface="Lucida Bright" panose="02040602050505020304" pitchFamily="18" charset="0"/>
            <a:ea typeface="+mn-ea"/>
            <a:cs typeface="+mn-cs"/>
          </a:endParaRPr>
        </a:p>
        <a:p>
          <a:r>
            <a:rPr lang="en-US" sz="2400" b="0" i="0" baseline="0">
              <a:solidFill>
                <a:schemeClr val="dk1"/>
              </a:solidFill>
              <a:effectLst/>
              <a:latin typeface="Lucida Bright" panose="02040602050505020304" pitchFamily="18" charset="0"/>
              <a:ea typeface="+mn-ea"/>
              <a:cs typeface="+mn-cs"/>
            </a:rPr>
            <a:t>The lowest possible payoff was a loss of $600 which would be incurred if invested in the stock and there were a large fall in the market value. </a:t>
          </a:r>
        </a:p>
      </xdr:txBody>
    </xdr:sp>
    <xdr:clientData/>
  </xdr:twoCellAnchor>
  <xdr:twoCellAnchor>
    <xdr:from>
      <xdr:col>0</xdr:col>
      <xdr:colOff>325664</xdr:colOff>
      <xdr:row>29</xdr:row>
      <xdr:rowOff>164372</xdr:rowOff>
    </xdr:from>
    <xdr:to>
      <xdr:col>10</xdr:col>
      <xdr:colOff>293914</xdr:colOff>
      <xdr:row>32</xdr:row>
      <xdr:rowOff>152400</xdr:rowOff>
    </xdr:to>
    <xdr:sp macro="" textlink="">
      <xdr:nvSpPr>
        <xdr:cNvPr id="8" name="TextBox 7">
          <a:extLst>
            <a:ext uri="{FF2B5EF4-FFF2-40B4-BE49-F238E27FC236}">
              <a16:creationId xmlns:a16="http://schemas.microsoft.com/office/drawing/2014/main" id="{0479FB3F-0B05-49E6-93A7-3063C2EF1413}"/>
            </a:ext>
          </a:extLst>
        </xdr:cNvPr>
        <xdr:cNvSpPr txBox="1"/>
      </xdr:nvSpPr>
      <xdr:spPr>
        <a:xfrm>
          <a:off x="325664" y="10356122"/>
          <a:ext cx="12093575" cy="9881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The EMVs are replaced by the Utility values.</a:t>
          </a:r>
        </a:p>
        <a:p>
          <a:endParaRPr lang="en-US" sz="2400" baseline="0">
            <a:latin typeface="Lucida Bright" panose="02040602050505020304" pitchFamily="18" charset="0"/>
          </a:endParaRPr>
        </a:p>
      </xdr:txBody>
    </xdr:sp>
    <xdr:clientData/>
  </xdr:twoCellAnchor>
  <xdr:twoCellAnchor>
    <xdr:from>
      <xdr:col>10</xdr:col>
      <xdr:colOff>914399</xdr:colOff>
      <xdr:row>26</xdr:row>
      <xdr:rowOff>391887</xdr:rowOff>
    </xdr:from>
    <xdr:to>
      <xdr:col>14</xdr:col>
      <xdr:colOff>2231571</xdr:colOff>
      <xdr:row>33</xdr:row>
      <xdr:rowOff>119743</xdr:rowOff>
    </xdr:to>
    <xdr:graphicFrame macro="">
      <xdr:nvGraphicFramePr>
        <xdr:cNvPr id="9" name="Chart 8">
          <a:extLst>
            <a:ext uri="{FF2B5EF4-FFF2-40B4-BE49-F238E27FC236}">
              <a16:creationId xmlns:a16="http://schemas.microsoft.com/office/drawing/2014/main" id="{0A48F631-79AB-491E-AFDB-4D6038F1D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412749</xdr:colOff>
      <xdr:row>43</xdr:row>
      <xdr:rowOff>44628</xdr:rowOff>
    </xdr:from>
    <xdr:to>
      <xdr:col>10</xdr:col>
      <xdr:colOff>380999</xdr:colOff>
      <xdr:row>52</xdr:row>
      <xdr:rowOff>43544</xdr:rowOff>
    </xdr:to>
    <xdr:sp macro="" textlink="">
      <xdr:nvSpPr>
        <xdr:cNvPr id="10" name="TextBox 9">
          <a:extLst>
            <a:ext uri="{FF2B5EF4-FFF2-40B4-BE49-F238E27FC236}">
              <a16:creationId xmlns:a16="http://schemas.microsoft.com/office/drawing/2014/main" id="{36A9EF5D-0D28-461A-95DB-3FD1079AFF27}"/>
            </a:ext>
          </a:extLst>
        </xdr:cNvPr>
        <xdr:cNvSpPr txBox="1"/>
      </xdr:nvSpPr>
      <xdr:spPr>
        <a:xfrm>
          <a:off x="412749" y="15160803"/>
          <a:ext cx="12093575" cy="171341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Since the decision with the highest expected utility is the stock investment, it would be selected using the expected utility criterion. </a:t>
          </a:r>
          <a:endParaRPr lang="en-US" sz="2400" baseline="0">
            <a:latin typeface="Lucida Bright" panose="02040602050505020304" pitchFamily="18" charset="0"/>
          </a:endParaRPr>
        </a:p>
      </xdr:txBody>
    </xdr:sp>
    <xdr:clientData/>
  </xdr:twoCellAnchor>
  <xdr:twoCellAnchor>
    <xdr:from>
      <xdr:col>11</xdr:col>
      <xdr:colOff>0</xdr:colOff>
      <xdr:row>2</xdr:row>
      <xdr:rowOff>0</xdr:rowOff>
    </xdr:from>
    <xdr:to>
      <xdr:col>12</xdr:col>
      <xdr:colOff>954768</xdr:colOff>
      <xdr:row>7</xdr:row>
      <xdr:rowOff>19050</xdr:rowOff>
    </xdr:to>
    <xdr:sp macro="" textlink="">
      <xdr:nvSpPr>
        <xdr:cNvPr id="11" name="Rounded Rectangle 11">
          <a:hlinkClick xmlns:r="http://schemas.openxmlformats.org/officeDocument/2006/relationships" r:id="rId3"/>
          <a:extLst>
            <a:ext uri="{FF2B5EF4-FFF2-40B4-BE49-F238E27FC236}">
              <a16:creationId xmlns:a16="http://schemas.microsoft.com/office/drawing/2014/main" id="{84EDF9B6-C764-4B20-9011-024E72423935}"/>
            </a:ext>
          </a:extLst>
        </xdr:cNvPr>
        <xdr:cNvSpPr/>
      </xdr:nvSpPr>
      <xdr:spPr>
        <a:xfrm>
          <a:off x="13185321" y="381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204108</xdr:colOff>
      <xdr:row>2</xdr:row>
      <xdr:rowOff>13606</xdr:rowOff>
    </xdr:from>
    <xdr:to>
      <xdr:col>2</xdr:col>
      <xdr:colOff>1074965</xdr:colOff>
      <xdr:row>8</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25E9E50-7AF1-4BEE-9694-E411170FF04F}"/>
            </a:ext>
          </a:extLst>
        </xdr:cNvPr>
        <xdr:cNvSpPr/>
      </xdr:nvSpPr>
      <xdr:spPr>
        <a:xfrm>
          <a:off x="816429" y="394606"/>
          <a:ext cx="1496786" cy="12246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3</xdr:col>
      <xdr:colOff>508566</xdr:colOff>
      <xdr:row>2</xdr:row>
      <xdr:rowOff>122463</xdr:rowOff>
    </xdr:from>
    <xdr:to>
      <xdr:col>7</xdr:col>
      <xdr:colOff>204107</xdr:colOff>
      <xdr:row>6</xdr:row>
      <xdr:rowOff>122463</xdr:rowOff>
    </xdr:to>
    <xdr:sp macro="" textlink="">
      <xdr:nvSpPr>
        <xdr:cNvPr id="5" name="Rounded Rectangle 1">
          <a:extLst>
            <a:ext uri="{FF2B5EF4-FFF2-40B4-BE49-F238E27FC236}">
              <a16:creationId xmlns:a16="http://schemas.microsoft.com/office/drawing/2014/main" id="{EFC64EE8-9CE6-4E8D-AB7F-F40B0D218FFC}"/>
            </a:ext>
          </a:extLst>
        </xdr:cNvPr>
        <xdr:cNvSpPr/>
      </xdr:nvSpPr>
      <xdr:spPr>
        <a:xfrm>
          <a:off x="2971459" y="503463"/>
          <a:ext cx="5002327"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xdr:col>
      <xdr:colOff>92528</xdr:colOff>
      <xdr:row>41</xdr:row>
      <xdr:rowOff>125184</xdr:rowOff>
    </xdr:from>
    <xdr:to>
      <xdr:col>4</xdr:col>
      <xdr:colOff>925285</xdr:colOff>
      <xdr:row>44</xdr:row>
      <xdr:rowOff>163286</xdr:rowOff>
    </xdr:to>
    <xdr:sp macro="" textlink="">
      <xdr:nvSpPr>
        <xdr:cNvPr id="9" name="TextBox 8">
          <a:extLst>
            <a:ext uri="{FF2B5EF4-FFF2-40B4-BE49-F238E27FC236}">
              <a16:creationId xmlns:a16="http://schemas.microsoft.com/office/drawing/2014/main" id="{B2C8EEB7-A896-43D6-B627-37753D0FDE11}"/>
            </a:ext>
          </a:extLst>
        </xdr:cNvPr>
        <xdr:cNvSpPr txBox="1"/>
      </xdr:nvSpPr>
      <xdr:spPr>
        <a:xfrm>
          <a:off x="704849" y="8942613"/>
          <a:ext cx="3404507" cy="609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2000">
              <a:effectLst/>
            </a:rPr>
            <a:t>F two population</a:t>
          </a:r>
          <a:r>
            <a:rPr lang="en-US" sz="2000" baseline="0">
              <a:effectLst/>
            </a:rPr>
            <a:t> variances</a:t>
          </a:r>
          <a:br>
            <a:rPr lang="en-US" sz="2000">
              <a:effectLst/>
            </a:rPr>
          </a:br>
          <a:endParaRPr lang="en-US" sz="2000">
            <a:effectLst/>
          </a:endParaRPr>
        </a:p>
        <a:p>
          <a:br>
            <a:rPr lang="en-US" sz="2000">
              <a:effectLst/>
            </a:rPr>
          </a:br>
          <a:endParaRPr lang="en-US" sz="2000"/>
        </a:p>
      </xdr:txBody>
    </xdr:sp>
    <xdr:clientData/>
  </xdr:twoCellAnchor>
  <xdr:twoCellAnchor>
    <xdr:from>
      <xdr:col>0</xdr:col>
      <xdr:colOff>576943</xdr:colOff>
      <xdr:row>10</xdr:row>
      <xdr:rowOff>108858</xdr:rowOff>
    </xdr:from>
    <xdr:to>
      <xdr:col>10</xdr:col>
      <xdr:colOff>412115</xdr:colOff>
      <xdr:row>21</xdr:row>
      <xdr:rowOff>32657</xdr:rowOff>
    </xdr:to>
    <xdr:sp macro="" textlink="">
      <xdr:nvSpPr>
        <xdr:cNvPr id="8" name="TextBox 7">
          <a:extLst>
            <a:ext uri="{FF2B5EF4-FFF2-40B4-BE49-F238E27FC236}">
              <a16:creationId xmlns:a16="http://schemas.microsoft.com/office/drawing/2014/main" id="{4478906D-293E-4826-97AC-A5C8052B5EAD}"/>
            </a:ext>
          </a:extLst>
        </xdr:cNvPr>
        <xdr:cNvSpPr txBox="1"/>
      </xdr:nvSpPr>
      <xdr:spPr>
        <a:xfrm>
          <a:off x="576943" y="2013858"/>
          <a:ext cx="9874522" cy="19811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Test whether the variance of values of the cost of living in the U.S. is greater than the variances of the cost of living in the Glendale, Arizona. Let α=0.01</a:t>
          </a:r>
        </a:p>
        <a:p>
          <a:pPr marL="0" marR="0">
            <a:lnSpc>
              <a:spcPct val="107000"/>
            </a:lnSpc>
            <a:spcBef>
              <a:spcPts val="0"/>
            </a:spcBef>
            <a:spcAft>
              <a:spcPts val="800"/>
            </a:spcAft>
          </a:pPr>
          <a:r>
            <a:rPr lang="en-US" sz="2000">
              <a:effectLst/>
              <a:latin typeface="Lucida Bright" panose="02040602050505020304" pitchFamily="18" charset="0"/>
              <a:ea typeface="Calibri" panose="020F0502020204030204" pitchFamily="34" charset="0"/>
              <a:cs typeface="Times New Roman" panose="02020603050405020304" pitchFamily="18" charset="0"/>
            </a:rPr>
            <a:t>Use the following datapoints:</a:t>
          </a:r>
        </a:p>
        <a:p>
          <a:r>
            <a:rPr lang="en-US" sz="800" baseline="0">
              <a:solidFill>
                <a:schemeClr val="bg1"/>
              </a:solidFill>
              <a:latin typeface="Lucida Bright" panose="02040602050505020304" pitchFamily="18" charset="0"/>
            </a:rPr>
            <a:t>ki 551</a:t>
          </a:r>
        </a:p>
      </xdr:txBody>
    </xdr:sp>
    <xdr:clientData/>
  </xdr:twoCellAnchor>
  <xdr:twoCellAnchor>
    <xdr:from>
      <xdr:col>10</xdr:col>
      <xdr:colOff>859970</xdr:colOff>
      <xdr:row>2</xdr:row>
      <xdr:rowOff>152401</xdr:rowOff>
    </xdr:from>
    <xdr:to>
      <xdr:col>10</xdr:col>
      <xdr:colOff>859970</xdr:colOff>
      <xdr:row>52</xdr:row>
      <xdr:rowOff>9799</xdr:rowOff>
    </xdr:to>
    <xdr:cxnSp macro="">
      <xdr:nvCxnSpPr>
        <xdr:cNvPr id="10" name="Straight Connector 9">
          <a:extLst>
            <a:ext uri="{FF2B5EF4-FFF2-40B4-BE49-F238E27FC236}">
              <a16:creationId xmlns:a16="http://schemas.microsoft.com/office/drawing/2014/main" id="{3C3CB767-2349-434C-A39C-7895E2583C85}"/>
            </a:ext>
          </a:extLst>
        </xdr:cNvPr>
        <xdr:cNvCxnSpPr/>
      </xdr:nvCxnSpPr>
      <xdr:spPr>
        <a:xfrm flipH="1">
          <a:off x="10899320" y="533401"/>
          <a:ext cx="0" cy="1293522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43544</xdr:colOff>
      <xdr:row>31</xdr:row>
      <xdr:rowOff>304799</xdr:rowOff>
    </xdr:from>
    <xdr:to>
      <xdr:col>10</xdr:col>
      <xdr:colOff>87086</xdr:colOff>
      <xdr:row>39</xdr:row>
      <xdr:rowOff>283028</xdr:rowOff>
    </xdr:to>
    <xdr:sp macro="" textlink="">
      <xdr:nvSpPr>
        <xdr:cNvPr id="11" name="TextBox 10">
          <a:extLst>
            <a:ext uri="{FF2B5EF4-FFF2-40B4-BE49-F238E27FC236}">
              <a16:creationId xmlns:a16="http://schemas.microsoft.com/office/drawing/2014/main" id="{8F742E04-0A98-4834-961D-AC34F4DEF8B5}"/>
            </a:ext>
          </a:extLst>
        </xdr:cNvPr>
        <xdr:cNvSpPr txBox="1"/>
      </xdr:nvSpPr>
      <xdr:spPr>
        <a:xfrm>
          <a:off x="653144" y="8286749"/>
          <a:ext cx="9473292" cy="25976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Calculate the following:</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a) Critical Value =</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b) Test</a:t>
          </a:r>
          <a:r>
            <a:rPr lang="en-US" sz="2400" baseline="0">
              <a:effectLst/>
              <a:latin typeface="Lucida Bright" panose="02040602050505020304" pitchFamily="18" charset="0"/>
              <a:ea typeface="Calibri" panose="020F0502020204030204" pitchFamily="34" charset="0"/>
              <a:cs typeface="Times New Roman" panose="02020603050405020304" pitchFamily="18" charset="0"/>
            </a:rPr>
            <a:t> Value</a:t>
          </a:r>
          <a:r>
            <a:rPr lang="en-US" sz="2400">
              <a:effectLst/>
              <a:latin typeface="Lucida Bright" panose="02040602050505020304" pitchFamily="18" charset="0"/>
              <a:ea typeface="Calibri" panose="020F0502020204030204" pitchFamily="34" charset="0"/>
              <a:cs typeface="Times New Roman" panose="02020603050405020304" pitchFamily="18" charset="0"/>
            </a:rPr>
            <a:t> = </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400">
              <a:effectLst/>
              <a:latin typeface="Lucida Bright" panose="02040602050505020304" pitchFamily="18" charset="0"/>
              <a:ea typeface="Calibri" panose="020F0502020204030204" pitchFamily="34" charset="0"/>
              <a:cs typeface="Times New Roman" panose="02020603050405020304" pitchFamily="18" charset="0"/>
            </a:rPr>
            <a:t>c) Should Ho be rejected: Y   N</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a:p>
          <a:endParaRPr lang="en-US" sz="2400" baseline="0">
            <a:latin typeface="Lucida Bright" panose="02040602050505020304" pitchFamily="18" charset="0"/>
          </a:endParaRPr>
        </a:p>
      </xdr:txBody>
    </xdr:sp>
    <xdr:clientData/>
  </xdr:twoCellAnchor>
  <xdr:twoCellAnchor>
    <xdr:from>
      <xdr:col>10</xdr:col>
      <xdr:colOff>1034142</xdr:colOff>
      <xdr:row>28</xdr:row>
      <xdr:rowOff>348344</xdr:rowOff>
    </xdr:from>
    <xdr:to>
      <xdr:col>16</xdr:col>
      <xdr:colOff>522514</xdr:colOff>
      <xdr:row>31</xdr:row>
      <xdr:rowOff>119744</xdr:rowOff>
    </xdr:to>
    <xdr:sp macro="" textlink="">
      <xdr:nvSpPr>
        <xdr:cNvPr id="12" name="TextBox 11">
          <a:extLst>
            <a:ext uri="{FF2B5EF4-FFF2-40B4-BE49-F238E27FC236}">
              <a16:creationId xmlns:a16="http://schemas.microsoft.com/office/drawing/2014/main" id="{75909520-58E6-4A9E-9E73-DA49F3FB767F}"/>
            </a:ext>
          </a:extLst>
        </xdr:cNvPr>
        <xdr:cNvSpPr txBox="1"/>
      </xdr:nvSpPr>
      <xdr:spPr>
        <a:xfrm>
          <a:off x="11073492" y="7187294"/>
          <a:ext cx="5993947" cy="914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F-test for two sample variances</a:t>
          </a:r>
        </a:p>
      </xdr:txBody>
    </xdr:sp>
    <xdr:clientData/>
  </xdr:twoCellAnchor>
  <xdr:twoCellAnchor>
    <xdr:from>
      <xdr:col>11</xdr:col>
      <xdr:colOff>5443</xdr:colOff>
      <xdr:row>32</xdr:row>
      <xdr:rowOff>14967</xdr:rowOff>
    </xdr:from>
    <xdr:to>
      <xdr:col>16</xdr:col>
      <xdr:colOff>503464</xdr:colOff>
      <xdr:row>37</xdr:row>
      <xdr:rowOff>68035</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8679610E-213B-45D1-8E90-E4C4666BCEA4}"/>
                </a:ext>
              </a:extLst>
            </xdr:cNvPr>
            <xdr:cNvSpPr txBox="1"/>
          </xdr:nvSpPr>
          <xdr:spPr>
            <a:xfrm>
              <a:off x="11095264" y="7117896"/>
              <a:ext cx="5968093" cy="10055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ea typeface="Cambria Math" panose="02040503050406030204" pitchFamily="18" charset="0"/>
                        </a:rPr>
                        <m:t>𝜎</m:t>
                      </m:r>
                      <m:r>
                        <a:rPr lang="en-US" sz="2400" b="0" i="1" baseline="0">
                          <a:latin typeface="Cambria Math" panose="02040503050406030204" pitchFamily="18" charset="0"/>
                          <a:ea typeface="Cambria Math" panose="02040503050406030204" pitchFamily="18" charset="0"/>
                        </a:rPr>
                        <m:t>1</m:t>
                      </m:r>
                    </m:e>
                    <m:sup>
                      <m:r>
                        <a:rPr lang="en-US" sz="2400" b="0" i="1" baseline="0">
                          <a:latin typeface="Cambria Math" panose="02040503050406030204" pitchFamily="18" charset="0"/>
                        </a:rPr>
                        <m:t>2</m:t>
                      </m:r>
                    </m:sup>
                  </m:sSup>
                </m:oMath>
              </a14:m>
              <a:r>
                <a:rPr lang="en-US" sz="2400" baseline="0">
                  <a:latin typeface="Lucida Bright" panose="02040602050505020304" pitchFamily="18" charset="0"/>
                </a:rPr>
                <a:t> = </a:t>
              </a:r>
              <a14:m>
                <m:oMath xmlns:m="http://schemas.openxmlformats.org/officeDocument/2006/math">
                  <m:sSup>
                    <m:sSupPr>
                      <m:ctrlPr>
                        <a:rPr lang="en-US" sz="2400" i="1" baseline="0">
                          <a:latin typeface="Cambria Math" panose="02040503050406030204" pitchFamily="18" charset="0"/>
                        </a:rPr>
                      </m:ctrlPr>
                    </m:sSupPr>
                    <m:e>
                      <m:r>
                        <a:rPr lang="en-US" sz="2400" i="1" baseline="0">
                          <a:latin typeface="Cambria Math" panose="02040503050406030204" pitchFamily="18" charset="0"/>
                        </a:rPr>
                        <m:t>𝞼</m:t>
                      </m:r>
                      <m:r>
                        <a:rPr lang="en-US" sz="2400" b="0" i="1" baseline="0">
                          <a:latin typeface="Cambria Math" panose="02040503050406030204" pitchFamily="18" charset="0"/>
                        </a:rPr>
                        <m:t>2</m:t>
                      </m:r>
                    </m:e>
                    <m:sup>
                      <m:r>
                        <a:rPr lang="en-US" sz="2400" b="0" i="1" baseline="0">
                          <a:latin typeface="Cambria Math" panose="02040503050406030204" pitchFamily="18" charset="0"/>
                        </a:rPr>
                        <m:t>2</m:t>
                      </m:r>
                    </m:sup>
                  </m:sSup>
                </m:oMath>
              </a14:m>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𝜎</m:t>
                      </m:r>
                      <m:r>
                        <a:rPr lang="en-US" sz="2400" b="0" i="1" baseline="0">
                          <a:solidFill>
                            <a:schemeClr val="dk1"/>
                          </a:solidFill>
                          <a:effectLst/>
                          <a:latin typeface="Cambria Math" panose="02040503050406030204" pitchFamily="18" charset="0"/>
                          <a:ea typeface="+mn-ea"/>
                          <a:cs typeface="+mn-cs"/>
                        </a:rPr>
                        <m:t>1</m:t>
                      </m:r>
                    </m:e>
                    <m:sup>
                      <m:r>
                        <a:rPr lang="en-US" sz="2400" b="0" i="1" baseline="0">
                          <a:solidFill>
                            <a:schemeClr val="dk1"/>
                          </a:solidFill>
                          <a:effectLst/>
                          <a:latin typeface="Cambria Math" panose="02040503050406030204" pitchFamily="18" charset="0"/>
                          <a:ea typeface="+mn-ea"/>
                          <a:cs typeface="+mn-cs"/>
                        </a:rPr>
                        <m:t>2</m:t>
                      </m:r>
                    </m:sup>
                  </m:sSup>
                </m:oMath>
              </a14:m>
              <a:r>
                <a:rPr lang="en-US" sz="2400" baseline="0">
                  <a:solidFill>
                    <a:schemeClr val="dk1"/>
                  </a:solidFill>
                  <a:effectLst/>
                  <a:latin typeface="+mn-lt"/>
                  <a:ea typeface="+mn-ea"/>
                  <a:cs typeface="+mn-cs"/>
                </a:rPr>
                <a:t> &gt;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2</m:t>
                      </m:r>
                    </m:e>
                    <m:sup>
                      <m:r>
                        <a:rPr lang="en-US" sz="2400" b="0" i="1" baseline="0">
                          <a:solidFill>
                            <a:schemeClr val="dk1"/>
                          </a:solidFill>
                          <a:effectLst/>
                          <a:latin typeface="Cambria Math" panose="02040503050406030204" pitchFamily="18" charset="0"/>
                          <a:ea typeface="+mn-ea"/>
                          <a:cs typeface="+mn-cs"/>
                        </a:rPr>
                        <m:t>2</m:t>
                      </m:r>
                    </m:sup>
                  </m:sSup>
                </m:oMath>
              </a14:m>
              <a:endParaRPr lang="en-US" sz="2400">
                <a:effectLst/>
              </a:endParaRPr>
            </a:p>
            <a:p>
              <a:endParaRPr lang="en-US" sz="2400" baseline="0">
                <a:latin typeface="Lucida Bright" panose="02040602050505020304" pitchFamily="18" charset="0"/>
              </a:endParaRPr>
            </a:p>
          </xdr:txBody>
        </xdr:sp>
      </mc:Choice>
      <mc:Fallback xmlns="">
        <xdr:sp macro="" textlink="">
          <xdr:nvSpPr>
            <xdr:cNvPr id="13" name="TextBox 12">
              <a:extLst>
                <a:ext uri="{FF2B5EF4-FFF2-40B4-BE49-F238E27FC236}">
                  <a16:creationId xmlns:a16="http://schemas.microsoft.com/office/drawing/2014/main" id="{8679610E-213B-45D1-8E90-E4C4666BCEA4}"/>
                </a:ext>
              </a:extLst>
            </xdr:cNvPr>
            <xdr:cNvSpPr txBox="1"/>
          </xdr:nvSpPr>
          <xdr:spPr>
            <a:xfrm>
              <a:off x="11095264" y="7117896"/>
              <a:ext cx="5968093" cy="10055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a:t>
              </a:r>
              <a:r>
                <a:rPr lang="en-US" sz="2400" i="0" baseline="0">
                  <a:latin typeface="Cambria Math" panose="02040503050406030204" pitchFamily="18" charset="0"/>
                </a:rPr>
                <a:t>〖</a:t>
              </a:r>
              <a:r>
                <a:rPr lang="en-US" sz="2400" i="0" baseline="0">
                  <a:latin typeface="Cambria Math" panose="02040503050406030204" pitchFamily="18" charset="0"/>
                  <a:ea typeface="Cambria Math" panose="02040503050406030204" pitchFamily="18" charset="0"/>
                </a:rPr>
                <a:t>𝜎</a:t>
              </a:r>
              <a:r>
                <a:rPr lang="en-US" sz="2400" b="0" i="0" baseline="0">
                  <a:latin typeface="Cambria Math" panose="02040503050406030204" pitchFamily="18" charset="0"/>
                  <a:ea typeface="Cambria Math" panose="02040503050406030204" pitchFamily="18" charset="0"/>
                </a:rPr>
                <a:t>1〗^</a:t>
              </a:r>
              <a:r>
                <a:rPr lang="en-US" sz="2400" b="0" i="0" baseline="0">
                  <a:latin typeface="Cambria Math" panose="02040503050406030204" pitchFamily="18" charset="0"/>
                </a:rPr>
                <a:t>2</a:t>
              </a:r>
              <a:r>
                <a:rPr lang="en-US" sz="2400" baseline="0">
                  <a:latin typeface="Lucida Bright" panose="02040602050505020304" pitchFamily="18" charset="0"/>
                </a:rPr>
                <a:t> = </a:t>
              </a:r>
              <a:r>
                <a:rPr lang="en-US" sz="2400" i="0" baseline="0">
                  <a:latin typeface="Cambria Math" panose="02040503050406030204" pitchFamily="18" charset="0"/>
                </a:rPr>
                <a:t>〖𝞼</a:t>
              </a:r>
              <a:r>
                <a:rPr lang="en-US" sz="2400" b="0" i="0" baseline="0">
                  <a:latin typeface="Cambria Math" panose="02040503050406030204" pitchFamily="18" charset="0"/>
                </a:rPr>
                <a:t>2〗^2</a:t>
              </a:r>
              <a:endParaRPr lang="en-US" sz="24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Ha:   </a:t>
              </a:r>
              <a:r>
                <a:rPr lang="en-US" sz="2400" i="0" baseline="0">
                  <a:solidFill>
                    <a:schemeClr val="dk1"/>
                  </a:solidFill>
                  <a:effectLst/>
                  <a:latin typeface="Cambria Math" panose="02040503050406030204" pitchFamily="18" charset="0"/>
                  <a:ea typeface="+mn-ea"/>
                  <a:cs typeface="+mn-cs"/>
                </a:rPr>
                <a:t>〖𝜎</a:t>
              </a:r>
              <a:r>
                <a:rPr lang="en-US" sz="2400" b="0" i="0" baseline="0">
                  <a:solidFill>
                    <a:schemeClr val="dk1"/>
                  </a:solidFill>
                  <a:effectLst/>
                  <a:latin typeface="Cambria Math" panose="02040503050406030204" pitchFamily="18" charset="0"/>
                  <a:ea typeface="+mn-ea"/>
                  <a:cs typeface="+mn-cs"/>
                </a:rPr>
                <a:t>1〗^2</a:t>
              </a:r>
              <a:r>
                <a:rPr lang="en-US" sz="2400" baseline="0">
                  <a:solidFill>
                    <a:schemeClr val="dk1"/>
                  </a:solidFill>
                  <a:effectLst/>
                  <a:latin typeface="+mn-lt"/>
                  <a:ea typeface="+mn-ea"/>
                  <a:cs typeface="+mn-cs"/>
                </a:rPr>
                <a:t> &gt;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2〗^2</a:t>
              </a:r>
              <a:endParaRPr lang="en-US" sz="2400">
                <a:effectLst/>
              </a:endParaRPr>
            </a:p>
            <a:p>
              <a:endParaRPr lang="en-US" sz="2400" baseline="0">
                <a:latin typeface="Lucida Bright" panose="02040602050505020304" pitchFamily="18" charset="0"/>
              </a:endParaRPr>
            </a:p>
          </xdr:txBody>
        </xdr:sp>
      </mc:Fallback>
    </mc:AlternateContent>
    <xdr:clientData/>
  </xdr:twoCellAnchor>
  <xdr:twoCellAnchor>
    <xdr:from>
      <xdr:col>11</xdr:col>
      <xdr:colOff>19048</xdr:colOff>
      <xdr:row>40</xdr:row>
      <xdr:rowOff>8164</xdr:rowOff>
    </xdr:from>
    <xdr:to>
      <xdr:col>16</xdr:col>
      <xdr:colOff>585106</xdr:colOff>
      <xdr:row>43</xdr:row>
      <xdr:rowOff>40822</xdr:rowOff>
    </xdr:to>
    <xdr:sp macro="" textlink="">
      <xdr:nvSpPr>
        <xdr:cNvPr id="14" name="TextBox 13">
          <a:extLst>
            <a:ext uri="{FF2B5EF4-FFF2-40B4-BE49-F238E27FC236}">
              <a16:creationId xmlns:a16="http://schemas.microsoft.com/office/drawing/2014/main" id="{F9656BE2-7FB4-495A-BC86-13FD23BAA86D}"/>
            </a:ext>
          </a:extLst>
        </xdr:cNvPr>
        <xdr:cNvSpPr txBox="1"/>
      </xdr:nvSpPr>
      <xdr:spPr>
        <a:xfrm>
          <a:off x="11108869" y="8635093"/>
          <a:ext cx="6036130" cy="6041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Reject the Ho</a:t>
          </a:r>
        </a:p>
      </xdr:txBody>
    </xdr:sp>
    <xdr:clientData/>
  </xdr:twoCellAnchor>
  <xdr:twoCellAnchor>
    <xdr:from>
      <xdr:col>11</xdr:col>
      <xdr:colOff>598715</xdr:colOff>
      <xdr:row>3</xdr:row>
      <xdr:rowOff>68035</xdr:rowOff>
    </xdr:from>
    <xdr:to>
      <xdr:col>15</xdr:col>
      <xdr:colOff>299357</xdr:colOff>
      <xdr:row>8</xdr:row>
      <xdr:rowOff>87085</xdr:rowOff>
    </xdr:to>
    <xdr:sp macro="" textlink="">
      <xdr:nvSpPr>
        <xdr:cNvPr id="2" name="Rounded Rectangle 11">
          <a:hlinkClick xmlns:r="http://schemas.openxmlformats.org/officeDocument/2006/relationships" r:id="rId2"/>
          <a:extLst>
            <a:ext uri="{FF2B5EF4-FFF2-40B4-BE49-F238E27FC236}">
              <a16:creationId xmlns:a16="http://schemas.microsoft.com/office/drawing/2014/main" id="{54DE247B-178F-4BC6-8017-706BBB90F8C7}"/>
            </a:ext>
          </a:extLst>
        </xdr:cNvPr>
        <xdr:cNvSpPr/>
      </xdr:nvSpPr>
      <xdr:spPr>
        <a:xfrm>
          <a:off x="11688536" y="63953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544287</xdr:colOff>
      <xdr:row>3</xdr:row>
      <xdr:rowOff>27214</xdr:rowOff>
    </xdr:from>
    <xdr:to>
      <xdr:col>4</xdr:col>
      <xdr:colOff>0</xdr:colOff>
      <xdr:row>8</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DC876AC-9C5C-4CC6-BFE8-A4E355FF56F5}"/>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16784</xdr:colOff>
      <xdr:row>4</xdr:row>
      <xdr:rowOff>142875</xdr:rowOff>
    </xdr:from>
    <xdr:to>
      <xdr:col>13</xdr:col>
      <xdr:colOff>111125</xdr:colOff>
      <xdr:row>43</xdr:row>
      <xdr:rowOff>0</xdr:rowOff>
    </xdr:to>
    <xdr:cxnSp macro="">
      <xdr:nvCxnSpPr>
        <xdr:cNvPr id="3" name="Straight Connector 2">
          <a:extLst>
            <a:ext uri="{FF2B5EF4-FFF2-40B4-BE49-F238E27FC236}">
              <a16:creationId xmlns:a16="http://schemas.microsoft.com/office/drawing/2014/main" id="{44C031B4-826D-4160-9646-5D3313ECB0BF}"/>
            </a:ext>
          </a:extLst>
        </xdr:cNvPr>
        <xdr:cNvCxnSpPr/>
      </xdr:nvCxnSpPr>
      <xdr:spPr>
        <a:xfrm>
          <a:off x="12627884" y="904875"/>
          <a:ext cx="94341" cy="105727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8</xdr:col>
      <xdr:colOff>1285875</xdr:colOff>
      <xdr:row>7</xdr:row>
      <xdr:rowOff>136071</xdr:rowOff>
    </xdr:to>
    <xdr:sp macro="" textlink="">
      <xdr:nvSpPr>
        <xdr:cNvPr id="4" name="Rounded Rectangle 1">
          <a:extLst>
            <a:ext uri="{FF2B5EF4-FFF2-40B4-BE49-F238E27FC236}">
              <a16:creationId xmlns:a16="http://schemas.microsoft.com/office/drawing/2014/main" id="{4F01D245-7FDC-4C05-8FA4-A646D8C316C6}"/>
            </a:ext>
          </a:extLst>
        </xdr:cNvPr>
        <xdr:cNvSpPr/>
      </xdr:nvSpPr>
      <xdr:spPr>
        <a:xfrm>
          <a:off x="3075216" y="666749"/>
          <a:ext cx="569730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 </a:t>
          </a: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322941</xdr:colOff>
      <xdr:row>15</xdr:row>
      <xdr:rowOff>16782</xdr:rowOff>
    </xdr:from>
    <xdr:to>
      <xdr:col>12</xdr:col>
      <xdr:colOff>473528</xdr:colOff>
      <xdr:row>40</xdr:row>
      <xdr:rowOff>83911</xdr:rowOff>
    </xdr:to>
    <xdr:sp macro="" textlink="">
      <xdr:nvSpPr>
        <xdr:cNvPr id="5" name="TextBox 4">
          <a:extLst>
            <a:ext uri="{FF2B5EF4-FFF2-40B4-BE49-F238E27FC236}">
              <a16:creationId xmlns:a16="http://schemas.microsoft.com/office/drawing/2014/main" id="{3DBFF186-4F60-4727-8472-71F0E30B080C}"/>
            </a:ext>
          </a:extLst>
        </xdr:cNvPr>
        <xdr:cNvSpPr txBox="1"/>
      </xdr:nvSpPr>
      <xdr:spPr>
        <a:xfrm>
          <a:off x="932541" y="4493532"/>
          <a:ext cx="11237687" cy="6496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tx1"/>
              </a:solidFill>
              <a:latin typeface="Lucida Bright" panose="02040602050505020304" pitchFamily="18" charset="0"/>
            </a:rPr>
            <a:t>Each</a:t>
          </a:r>
          <a:r>
            <a:rPr lang="en-US" sz="2400" baseline="0">
              <a:solidFill>
                <a:schemeClr val="tx1"/>
              </a:solidFill>
              <a:latin typeface="Lucida Bright" panose="02040602050505020304" pitchFamily="18" charset="0"/>
            </a:rPr>
            <a:t> company has an incentive to advertise because it can increase its profits by 20% if it advertises and the other company does not.</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Advertising is the dominant strategy for both firms. The equilibrium is that both companies advertise. </a:t>
          </a:r>
        </a:p>
        <a:p>
          <a:r>
            <a:rPr lang="en-US" sz="2400" baseline="0">
              <a:solidFill>
                <a:schemeClr val="tx1"/>
              </a:solidFill>
              <a:latin typeface="Lucida Bright" panose="02040602050505020304" pitchFamily="18" charset="0"/>
            </a:rPr>
            <a:t>However, this outcome leaves each of them with the profit of $27 million compared  with profits of $50 million if neither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Simultaneous advertising tends to cancel out the effect on sales for each company while rising costs for both companies.</a:t>
          </a:r>
        </a:p>
        <a:p>
          <a:r>
            <a:rPr lang="en-US" sz="2400" baseline="0">
              <a:solidFill>
                <a:schemeClr val="tx1"/>
              </a:solidFill>
              <a:latin typeface="Lucida Bright" panose="02040602050505020304" pitchFamily="18" charset="0"/>
            </a:rPr>
            <a:t> </a:t>
          </a:r>
        </a:p>
        <a:p>
          <a:r>
            <a:rPr lang="en-US" sz="2400" baseline="0">
              <a:solidFill>
                <a:schemeClr val="tx1"/>
              </a:solidFill>
              <a:latin typeface="Lucida Bright" panose="02040602050505020304" pitchFamily="18" charset="0"/>
            </a:rPr>
            <a:t>Yet neither company would chose not to advertise, given the payoff the other company would obtain if only one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The companies were caught in a prisoner's dilemma.</a:t>
          </a:r>
        </a:p>
      </xdr:txBody>
    </xdr:sp>
    <xdr:clientData/>
  </xdr:twoCellAnchor>
  <xdr:twoCellAnchor>
    <xdr:from>
      <xdr:col>15</xdr:col>
      <xdr:colOff>0</xdr:colOff>
      <xdr:row>10</xdr:row>
      <xdr:rowOff>0</xdr:rowOff>
    </xdr:from>
    <xdr:to>
      <xdr:col>16</xdr:col>
      <xdr:colOff>1149804</xdr:colOff>
      <xdr:row>12</xdr:row>
      <xdr:rowOff>209550</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A7175C7B-7475-43A4-ACE8-394667005237}"/>
            </a:ext>
          </a:extLst>
        </xdr:cNvPr>
        <xdr:cNvSpPr/>
      </xdr:nvSpPr>
      <xdr:spPr>
        <a:xfrm>
          <a:off x="14160500" y="193675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7186BE6-0076-49E7-8EF6-F061C5A61E7E}"/>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16784</xdr:colOff>
      <xdr:row>4</xdr:row>
      <xdr:rowOff>142875</xdr:rowOff>
    </xdr:from>
    <xdr:to>
      <xdr:col>13</xdr:col>
      <xdr:colOff>111125</xdr:colOff>
      <xdr:row>43</xdr:row>
      <xdr:rowOff>0</xdr:rowOff>
    </xdr:to>
    <xdr:cxnSp macro="">
      <xdr:nvCxnSpPr>
        <xdr:cNvPr id="4" name="Straight Connector 3">
          <a:extLst>
            <a:ext uri="{FF2B5EF4-FFF2-40B4-BE49-F238E27FC236}">
              <a16:creationId xmlns:a16="http://schemas.microsoft.com/office/drawing/2014/main" id="{4E1075B8-A46A-46BE-82FA-99714E92B8FC}"/>
            </a:ext>
          </a:extLst>
        </xdr:cNvPr>
        <xdr:cNvCxnSpPr/>
      </xdr:nvCxnSpPr>
      <xdr:spPr>
        <a:xfrm>
          <a:off x="12589784" y="904875"/>
          <a:ext cx="94341" cy="10556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8</xdr:col>
      <xdr:colOff>1285875</xdr:colOff>
      <xdr:row>7</xdr:row>
      <xdr:rowOff>136071</xdr:rowOff>
    </xdr:to>
    <xdr:sp macro="" textlink="">
      <xdr:nvSpPr>
        <xdr:cNvPr id="5" name="Rounded Rectangle 1">
          <a:extLst>
            <a:ext uri="{FF2B5EF4-FFF2-40B4-BE49-F238E27FC236}">
              <a16:creationId xmlns:a16="http://schemas.microsoft.com/office/drawing/2014/main" id="{CCB1FA7F-AE51-458A-8A0C-AC16C6429308}"/>
            </a:ext>
          </a:extLst>
        </xdr:cNvPr>
        <xdr:cNvSpPr/>
      </xdr:nvSpPr>
      <xdr:spPr>
        <a:xfrm>
          <a:off x="3043466" y="666749"/>
          <a:ext cx="570365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322941</xdr:colOff>
      <xdr:row>15</xdr:row>
      <xdr:rowOff>16782</xdr:rowOff>
    </xdr:from>
    <xdr:to>
      <xdr:col>12</xdr:col>
      <xdr:colOff>473528</xdr:colOff>
      <xdr:row>40</xdr:row>
      <xdr:rowOff>83911</xdr:rowOff>
    </xdr:to>
    <xdr:sp macro="" textlink="">
      <xdr:nvSpPr>
        <xdr:cNvPr id="11" name="TextBox 10">
          <a:extLst>
            <a:ext uri="{FF2B5EF4-FFF2-40B4-BE49-F238E27FC236}">
              <a16:creationId xmlns:a16="http://schemas.microsoft.com/office/drawing/2014/main" id="{C0C353A1-469B-4821-9EDC-82DD91510B76}"/>
            </a:ext>
          </a:extLst>
        </xdr:cNvPr>
        <xdr:cNvSpPr txBox="1"/>
      </xdr:nvSpPr>
      <xdr:spPr>
        <a:xfrm>
          <a:off x="926191" y="4493532"/>
          <a:ext cx="11199587" cy="64806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tx1"/>
              </a:solidFill>
              <a:latin typeface="Lucida Bright" panose="02040602050505020304" pitchFamily="18" charset="0"/>
            </a:rPr>
            <a:t>Each</a:t>
          </a:r>
          <a:r>
            <a:rPr lang="en-US" sz="2400" baseline="0">
              <a:solidFill>
                <a:schemeClr val="tx1"/>
              </a:solidFill>
              <a:latin typeface="Lucida Bright" panose="02040602050505020304" pitchFamily="18" charset="0"/>
            </a:rPr>
            <a:t> company has an incentive to advertise because it can increase its profits by 20% if it advertises and the other company does not.</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Advertising is the dominant strategy for both firms. The equilibrium is that both companies advertise. </a:t>
          </a:r>
        </a:p>
        <a:p>
          <a:r>
            <a:rPr lang="en-US" sz="2400" baseline="0">
              <a:solidFill>
                <a:schemeClr val="tx1"/>
              </a:solidFill>
              <a:latin typeface="Lucida Bright" panose="02040602050505020304" pitchFamily="18" charset="0"/>
            </a:rPr>
            <a:t>However, this outcome leaves each of them with the profit of $27 million compared  with profits of $50 million if neither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Simultaneous advertising tends to cancel out the effect on sales for each company while rising costs for both companies.</a:t>
          </a:r>
        </a:p>
        <a:p>
          <a:r>
            <a:rPr lang="en-US" sz="2400" baseline="0">
              <a:solidFill>
                <a:schemeClr val="tx1"/>
              </a:solidFill>
              <a:latin typeface="Lucida Bright" panose="02040602050505020304" pitchFamily="18" charset="0"/>
            </a:rPr>
            <a:t> </a:t>
          </a:r>
        </a:p>
        <a:p>
          <a:r>
            <a:rPr lang="en-US" sz="2400" baseline="0">
              <a:solidFill>
                <a:schemeClr val="tx1"/>
              </a:solidFill>
              <a:latin typeface="Lucida Bright" panose="02040602050505020304" pitchFamily="18" charset="0"/>
            </a:rPr>
            <a:t>Yet neither company would chose not to advertise, given the payoff the other company would obtain if only one company advertises.</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The companies were caught in a prisoner's dilemma.</a:t>
          </a:r>
        </a:p>
      </xdr:txBody>
    </xdr:sp>
    <xdr:clientData/>
  </xdr:twoCellAnchor>
  <xdr:twoCellAnchor>
    <xdr:from>
      <xdr:col>14</xdr:col>
      <xdr:colOff>0</xdr:colOff>
      <xdr:row>5</xdr:row>
      <xdr:rowOff>0</xdr:rowOff>
    </xdr:from>
    <xdr:to>
      <xdr:col>17</xdr:col>
      <xdr:colOff>251732</xdr:colOff>
      <xdr:row>9</xdr:row>
      <xdr:rowOff>209550</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580C63B6-B356-4990-BF5C-CF86AB6D58EB}"/>
            </a:ext>
          </a:extLst>
        </xdr:cNvPr>
        <xdr:cNvSpPr/>
      </xdr:nvSpPr>
      <xdr:spPr>
        <a:xfrm>
          <a:off x="13414375" y="952500"/>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176894</xdr:colOff>
      <xdr:row>3</xdr:row>
      <xdr:rowOff>68036</xdr:rowOff>
    </xdr:from>
    <xdr:to>
      <xdr:col>3</xdr:col>
      <xdr:colOff>244929</xdr:colOff>
      <xdr:row>8</xdr:row>
      <xdr:rowOff>136072</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B1B892C-227E-497E-AA81-B6204B1CE652}"/>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3" name="Straight Connector 2">
          <a:extLst>
            <a:ext uri="{FF2B5EF4-FFF2-40B4-BE49-F238E27FC236}">
              <a16:creationId xmlns:a16="http://schemas.microsoft.com/office/drawing/2014/main" id="{87B29EBC-A5FB-4D17-AF15-F3F84EA49198}"/>
            </a:ext>
          </a:extLst>
        </xdr:cNvPr>
        <xdr:cNvCxnSpPr/>
      </xdr:nvCxnSpPr>
      <xdr:spPr>
        <a:xfrm>
          <a:off x="8543927" y="2079172"/>
          <a:ext cx="0" cy="93263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0</xdr:rowOff>
    </xdr:from>
    <xdr:to>
      <xdr:col>13</xdr:col>
      <xdr:colOff>462644</xdr:colOff>
      <xdr:row>8</xdr:row>
      <xdr:rowOff>27215</xdr:rowOff>
    </xdr:to>
    <xdr:sp macro="" textlink="">
      <xdr:nvSpPr>
        <xdr:cNvPr id="4" name="Rounded Rectangle 1">
          <a:extLst>
            <a:ext uri="{FF2B5EF4-FFF2-40B4-BE49-F238E27FC236}">
              <a16:creationId xmlns:a16="http://schemas.microsoft.com/office/drawing/2014/main" id="{C3177112-4B15-48D0-A760-6E6A660AB09D}"/>
            </a:ext>
          </a:extLst>
        </xdr:cNvPr>
        <xdr:cNvSpPr/>
      </xdr:nvSpPr>
      <xdr:spPr>
        <a:xfrm>
          <a:off x="2628900" y="571500"/>
          <a:ext cx="6358619"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598714</xdr:colOff>
      <xdr:row>10</xdr:row>
      <xdr:rowOff>76197</xdr:rowOff>
    </xdr:from>
    <xdr:to>
      <xdr:col>12</xdr:col>
      <xdr:colOff>424543</xdr:colOff>
      <xdr:row>30</xdr:row>
      <xdr:rowOff>283029</xdr:rowOff>
    </xdr:to>
    <xdr:sp macro="" textlink="">
      <xdr:nvSpPr>
        <xdr:cNvPr id="5" name="TextBox 4">
          <a:extLst>
            <a:ext uri="{FF2B5EF4-FFF2-40B4-BE49-F238E27FC236}">
              <a16:creationId xmlns:a16="http://schemas.microsoft.com/office/drawing/2014/main" id="{8495EECF-22DF-4C26-9907-18FD794BC36F}"/>
            </a:ext>
          </a:extLst>
        </xdr:cNvPr>
        <xdr:cNvSpPr txBox="1"/>
      </xdr:nvSpPr>
      <xdr:spPr>
        <a:xfrm>
          <a:off x="598714" y="1981197"/>
          <a:ext cx="7512504" cy="60456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Mark Simkin loves to gamble. He decided to play a game that involves tossing thumbtacks in the air.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facing up after it lands, Mark wins $10,000.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down, Mark loses $10,000.</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believes that there is a 45% chance of winning $10,000 and a 55% chance of suffering the $10,000 loss.</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Alternative 2 is not a gamble.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has $20,000 to gamble. He has constructed his utility curve shown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Should Mark play the game (alternative 1) or should he not play the game (alternative 2)?</a:t>
          </a:r>
          <a:endParaRPr lang="en-US" sz="2000">
            <a:solidFill>
              <a:schemeClr val="tx1"/>
            </a:solidFill>
            <a:latin typeface="Lucida Bright" panose="02040602050505020304" pitchFamily="18" charset="0"/>
          </a:endParaRPr>
        </a:p>
      </xdr:txBody>
    </xdr:sp>
    <xdr:clientData/>
  </xdr:twoCellAnchor>
  <xdr:twoCellAnchor>
    <xdr:from>
      <xdr:col>13</xdr:col>
      <xdr:colOff>522515</xdr:colOff>
      <xdr:row>17</xdr:row>
      <xdr:rowOff>206828</xdr:rowOff>
    </xdr:from>
    <xdr:to>
      <xdr:col>14</xdr:col>
      <xdr:colOff>413658</xdr:colOff>
      <xdr:row>18</xdr:row>
      <xdr:rowOff>21771</xdr:rowOff>
    </xdr:to>
    <xdr:sp macro="" textlink="">
      <xdr:nvSpPr>
        <xdr:cNvPr id="7" name="Rectangle 6">
          <a:extLst>
            <a:ext uri="{FF2B5EF4-FFF2-40B4-BE49-F238E27FC236}">
              <a16:creationId xmlns:a16="http://schemas.microsoft.com/office/drawing/2014/main" id="{A4568AB7-FD3C-4FDC-A7F8-811A38C9FA55}"/>
            </a:ext>
          </a:extLst>
        </xdr:cNvPr>
        <xdr:cNvSpPr/>
      </xdr:nvSpPr>
      <xdr:spPr>
        <a:xfrm>
          <a:off x="9047390" y="3921578"/>
          <a:ext cx="634093" cy="4245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413658</xdr:colOff>
      <xdr:row>15</xdr:row>
      <xdr:rowOff>38100</xdr:rowOff>
    </xdr:from>
    <xdr:to>
      <xdr:col>15</xdr:col>
      <xdr:colOff>1317172</xdr:colOff>
      <xdr:row>17</xdr:row>
      <xdr:rowOff>419100</xdr:rowOff>
    </xdr:to>
    <xdr:cxnSp macro="">
      <xdr:nvCxnSpPr>
        <xdr:cNvPr id="8" name="Straight Connector 7">
          <a:extLst>
            <a:ext uri="{FF2B5EF4-FFF2-40B4-BE49-F238E27FC236}">
              <a16:creationId xmlns:a16="http://schemas.microsoft.com/office/drawing/2014/main" id="{75A2A9C0-B8DF-4E69-8021-5DDD5FC214E2}"/>
            </a:ext>
          </a:extLst>
        </xdr:cNvPr>
        <xdr:cNvCxnSpPr>
          <a:stCxn id="7" idx="3"/>
          <a:endCxn id="9" idx="2"/>
        </xdr:cNvCxnSpPr>
      </xdr:nvCxnSpPr>
      <xdr:spPr>
        <a:xfrm flipV="1">
          <a:off x="9681483" y="3095625"/>
          <a:ext cx="1817914"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1317172</xdr:colOff>
      <xdr:row>13</xdr:row>
      <xdr:rowOff>174170</xdr:rowOff>
    </xdr:from>
    <xdr:to>
      <xdr:col>15</xdr:col>
      <xdr:colOff>1894115</xdr:colOff>
      <xdr:row>15</xdr:row>
      <xdr:rowOff>304800</xdr:rowOff>
    </xdr:to>
    <xdr:sp macro="" textlink="">
      <xdr:nvSpPr>
        <xdr:cNvPr id="9" name="Oval 8">
          <a:extLst>
            <a:ext uri="{FF2B5EF4-FFF2-40B4-BE49-F238E27FC236}">
              <a16:creationId xmlns:a16="http://schemas.microsoft.com/office/drawing/2014/main" id="{2F7FC181-4BE1-41F4-B6F5-39F7732E8FC1}"/>
            </a:ext>
          </a:extLst>
        </xdr:cNvPr>
        <xdr:cNvSpPr/>
      </xdr:nvSpPr>
      <xdr:spPr>
        <a:xfrm>
          <a:off x="11499397" y="2822120"/>
          <a:ext cx="576943" cy="54020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1894115</xdr:colOff>
      <xdr:row>11</xdr:row>
      <xdr:rowOff>130628</xdr:rowOff>
    </xdr:from>
    <xdr:to>
      <xdr:col>16</xdr:col>
      <xdr:colOff>304800</xdr:colOff>
      <xdr:row>15</xdr:row>
      <xdr:rowOff>38100</xdr:rowOff>
    </xdr:to>
    <xdr:cxnSp macro="">
      <xdr:nvCxnSpPr>
        <xdr:cNvPr id="10" name="Straight Connector 9">
          <a:extLst>
            <a:ext uri="{FF2B5EF4-FFF2-40B4-BE49-F238E27FC236}">
              <a16:creationId xmlns:a16="http://schemas.microsoft.com/office/drawing/2014/main" id="{9AD63B3E-E01D-4B4D-98E4-82FFBD00F73F}"/>
            </a:ext>
          </a:extLst>
        </xdr:cNvPr>
        <xdr:cNvCxnSpPr>
          <a:stCxn id="9" idx="6"/>
        </xdr:cNvCxnSpPr>
      </xdr:nvCxnSpPr>
      <xdr:spPr>
        <a:xfrm flipV="1">
          <a:off x="12076340" y="2397578"/>
          <a:ext cx="506185" cy="6980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1894115</xdr:colOff>
      <xdr:row>15</xdr:row>
      <xdr:rowOff>38100</xdr:rowOff>
    </xdr:from>
    <xdr:to>
      <xdr:col>16</xdr:col>
      <xdr:colOff>402771</xdr:colOff>
      <xdr:row>15</xdr:row>
      <xdr:rowOff>337457</xdr:rowOff>
    </xdr:to>
    <xdr:cxnSp macro="">
      <xdr:nvCxnSpPr>
        <xdr:cNvPr id="11" name="Straight Connector 10">
          <a:extLst>
            <a:ext uri="{FF2B5EF4-FFF2-40B4-BE49-F238E27FC236}">
              <a16:creationId xmlns:a16="http://schemas.microsoft.com/office/drawing/2014/main" id="{90445E52-7892-46E2-81E3-35D54079BAC4}"/>
            </a:ext>
          </a:extLst>
        </xdr:cNvPr>
        <xdr:cNvCxnSpPr>
          <a:stCxn id="9" idx="6"/>
        </xdr:cNvCxnSpPr>
      </xdr:nvCxnSpPr>
      <xdr:spPr>
        <a:xfrm>
          <a:off x="12076340" y="3095625"/>
          <a:ext cx="604156" cy="299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293913</xdr:colOff>
      <xdr:row>11</xdr:row>
      <xdr:rowOff>54428</xdr:rowOff>
    </xdr:from>
    <xdr:to>
      <xdr:col>18</xdr:col>
      <xdr:colOff>620486</xdr:colOff>
      <xdr:row>11</xdr:row>
      <xdr:rowOff>97972</xdr:rowOff>
    </xdr:to>
    <xdr:cxnSp macro="">
      <xdr:nvCxnSpPr>
        <xdr:cNvPr id="12" name="Straight Connector 11">
          <a:extLst>
            <a:ext uri="{FF2B5EF4-FFF2-40B4-BE49-F238E27FC236}">
              <a16:creationId xmlns:a16="http://schemas.microsoft.com/office/drawing/2014/main" id="{F483CE56-FC39-4825-BDC7-D1B218FD3E09}"/>
            </a:ext>
          </a:extLst>
        </xdr:cNvPr>
        <xdr:cNvCxnSpPr/>
      </xdr:nvCxnSpPr>
      <xdr:spPr>
        <a:xfrm flipV="1">
          <a:off x="12571638" y="2321378"/>
          <a:ext cx="2526848" cy="435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435428</xdr:colOff>
      <xdr:row>15</xdr:row>
      <xdr:rowOff>283029</xdr:rowOff>
    </xdr:from>
    <xdr:to>
      <xdr:col>18</xdr:col>
      <xdr:colOff>925286</xdr:colOff>
      <xdr:row>15</xdr:row>
      <xdr:rowOff>326572</xdr:rowOff>
    </xdr:to>
    <xdr:cxnSp macro="">
      <xdr:nvCxnSpPr>
        <xdr:cNvPr id="13" name="Straight Connector 12">
          <a:extLst>
            <a:ext uri="{FF2B5EF4-FFF2-40B4-BE49-F238E27FC236}">
              <a16:creationId xmlns:a16="http://schemas.microsoft.com/office/drawing/2014/main" id="{7320AAC7-FA1F-4A3A-86EA-0E4482EA1254}"/>
            </a:ext>
          </a:extLst>
        </xdr:cNvPr>
        <xdr:cNvCxnSpPr/>
      </xdr:nvCxnSpPr>
      <xdr:spPr>
        <a:xfrm flipV="1">
          <a:off x="12713153" y="3340554"/>
          <a:ext cx="2690133" cy="43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413658</xdr:colOff>
      <xdr:row>17</xdr:row>
      <xdr:rowOff>419100</xdr:rowOff>
    </xdr:from>
    <xdr:to>
      <xdr:col>15</xdr:col>
      <xdr:colOff>1763486</xdr:colOff>
      <xdr:row>20</xdr:row>
      <xdr:rowOff>130628</xdr:rowOff>
    </xdr:to>
    <xdr:cxnSp macro="">
      <xdr:nvCxnSpPr>
        <xdr:cNvPr id="14" name="Straight Connector 13">
          <a:extLst>
            <a:ext uri="{FF2B5EF4-FFF2-40B4-BE49-F238E27FC236}">
              <a16:creationId xmlns:a16="http://schemas.microsoft.com/office/drawing/2014/main" id="{CA813F25-BBAE-4213-9B70-18938F11E69F}"/>
            </a:ext>
          </a:extLst>
        </xdr:cNvPr>
        <xdr:cNvCxnSpPr>
          <a:stCxn id="7" idx="3"/>
        </xdr:cNvCxnSpPr>
      </xdr:nvCxnSpPr>
      <xdr:spPr>
        <a:xfrm>
          <a:off x="9681483" y="4133850"/>
          <a:ext cx="2264228" cy="8450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1817914</xdr:colOff>
      <xdr:row>20</xdr:row>
      <xdr:rowOff>130628</xdr:rowOff>
    </xdr:from>
    <xdr:to>
      <xdr:col>18</xdr:col>
      <xdr:colOff>1110343</xdr:colOff>
      <xdr:row>20</xdr:row>
      <xdr:rowOff>152400</xdr:rowOff>
    </xdr:to>
    <xdr:cxnSp macro="">
      <xdr:nvCxnSpPr>
        <xdr:cNvPr id="15" name="Straight Connector 14">
          <a:extLst>
            <a:ext uri="{FF2B5EF4-FFF2-40B4-BE49-F238E27FC236}">
              <a16:creationId xmlns:a16="http://schemas.microsoft.com/office/drawing/2014/main" id="{966F1C88-545C-4379-B668-4C149F701012}"/>
            </a:ext>
          </a:extLst>
        </xdr:cNvPr>
        <xdr:cNvCxnSpPr/>
      </xdr:nvCxnSpPr>
      <xdr:spPr>
        <a:xfrm>
          <a:off x="12000139" y="4978853"/>
          <a:ext cx="3588204" cy="217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424499</xdr:colOff>
      <xdr:row>15</xdr:row>
      <xdr:rowOff>115726</xdr:rowOff>
    </xdr:from>
    <xdr:to>
      <xdr:col>15</xdr:col>
      <xdr:colOff>1197385</xdr:colOff>
      <xdr:row>16</xdr:row>
      <xdr:rowOff>18403</xdr:rowOff>
    </xdr:to>
    <xdr:sp macro="" textlink="">
      <xdr:nvSpPr>
        <xdr:cNvPr id="16" name="TextBox 15">
          <a:extLst>
            <a:ext uri="{FF2B5EF4-FFF2-40B4-BE49-F238E27FC236}">
              <a16:creationId xmlns:a16="http://schemas.microsoft.com/office/drawing/2014/main" id="{0CC56BB2-56A2-432C-ABD6-D4FA8AA50F85}"/>
            </a:ext>
          </a:extLst>
        </xdr:cNvPr>
        <xdr:cNvSpPr txBox="1"/>
      </xdr:nvSpPr>
      <xdr:spPr>
        <a:xfrm rot="19642716">
          <a:off x="9692324" y="3173251"/>
          <a:ext cx="1687286" cy="331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1</a:t>
          </a:r>
        </a:p>
      </xdr:txBody>
    </xdr:sp>
    <xdr:clientData/>
  </xdr:twoCellAnchor>
  <xdr:twoCellAnchor>
    <xdr:from>
      <xdr:col>14</xdr:col>
      <xdr:colOff>838155</xdr:colOff>
      <xdr:row>17</xdr:row>
      <xdr:rowOff>474954</xdr:rowOff>
    </xdr:from>
    <xdr:to>
      <xdr:col>15</xdr:col>
      <xdr:colOff>1611041</xdr:colOff>
      <xdr:row>19</xdr:row>
      <xdr:rowOff>61946</xdr:rowOff>
    </xdr:to>
    <xdr:sp macro="" textlink="">
      <xdr:nvSpPr>
        <xdr:cNvPr id="17" name="TextBox 16">
          <a:extLst>
            <a:ext uri="{FF2B5EF4-FFF2-40B4-BE49-F238E27FC236}">
              <a16:creationId xmlns:a16="http://schemas.microsoft.com/office/drawing/2014/main" id="{30EB8009-1F59-424D-95B9-7AA7360E3472}"/>
            </a:ext>
          </a:extLst>
        </xdr:cNvPr>
        <xdr:cNvSpPr txBox="1"/>
      </xdr:nvSpPr>
      <xdr:spPr>
        <a:xfrm rot="1201062">
          <a:off x="10105980" y="4189704"/>
          <a:ext cx="1687286" cy="329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2</a:t>
          </a:r>
        </a:p>
      </xdr:txBody>
    </xdr:sp>
    <xdr:clientData/>
  </xdr:twoCellAnchor>
  <xdr:twoCellAnchor>
    <xdr:from>
      <xdr:col>16</xdr:col>
      <xdr:colOff>612771</xdr:colOff>
      <xdr:row>8</xdr:row>
      <xdr:rowOff>176599</xdr:rowOff>
    </xdr:from>
    <xdr:to>
      <xdr:col>18</xdr:col>
      <xdr:colOff>190063</xdr:colOff>
      <xdr:row>10</xdr:row>
      <xdr:rowOff>134288</xdr:rowOff>
    </xdr:to>
    <xdr:sp macro="" textlink="">
      <xdr:nvSpPr>
        <xdr:cNvPr id="18" name="TextBox 17">
          <a:extLst>
            <a:ext uri="{FF2B5EF4-FFF2-40B4-BE49-F238E27FC236}">
              <a16:creationId xmlns:a16="http://schemas.microsoft.com/office/drawing/2014/main" id="{F447ABC5-DA14-4A26-8FC5-CFB910FF2887}"/>
            </a:ext>
          </a:extLst>
        </xdr:cNvPr>
        <xdr:cNvSpPr txBox="1"/>
      </xdr:nvSpPr>
      <xdr:spPr>
        <a:xfrm>
          <a:off x="12890496" y="1700599"/>
          <a:ext cx="1777567" cy="33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up (0.45)</a:t>
          </a:r>
          <a:endParaRPr lang="en-US" sz="1800">
            <a:latin typeface="Lucida Bright" panose="02040602050505020304" pitchFamily="18" charset="0"/>
          </a:endParaRPr>
        </a:p>
      </xdr:txBody>
    </xdr:sp>
    <xdr:clientData/>
  </xdr:twoCellAnchor>
  <xdr:twoCellAnchor>
    <xdr:from>
      <xdr:col>16</xdr:col>
      <xdr:colOff>644871</xdr:colOff>
      <xdr:row>14</xdr:row>
      <xdr:rowOff>104405</xdr:rowOff>
    </xdr:from>
    <xdr:to>
      <xdr:col>18</xdr:col>
      <xdr:colOff>533217</xdr:colOff>
      <xdr:row>15</xdr:row>
      <xdr:rowOff>196221</xdr:rowOff>
    </xdr:to>
    <xdr:sp macro="" textlink="">
      <xdr:nvSpPr>
        <xdr:cNvPr id="19" name="TextBox 18">
          <a:extLst>
            <a:ext uri="{FF2B5EF4-FFF2-40B4-BE49-F238E27FC236}">
              <a16:creationId xmlns:a16="http://schemas.microsoft.com/office/drawing/2014/main" id="{127778FC-BD77-44A1-9A2B-B45156A88270}"/>
            </a:ext>
          </a:extLst>
        </xdr:cNvPr>
        <xdr:cNvSpPr txBox="1"/>
      </xdr:nvSpPr>
      <xdr:spPr>
        <a:xfrm>
          <a:off x="12922596" y="2942855"/>
          <a:ext cx="2088621" cy="31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down (0.55)</a:t>
          </a:r>
          <a:endParaRPr lang="en-US" sz="1800">
            <a:latin typeface="Lucida Bright" panose="02040602050505020304" pitchFamily="18" charset="0"/>
          </a:endParaRPr>
        </a:p>
      </xdr:txBody>
    </xdr:sp>
    <xdr:clientData/>
  </xdr:twoCellAnchor>
  <xdr:twoCellAnchor>
    <xdr:from>
      <xdr:col>18</xdr:col>
      <xdr:colOff>1131554</xdr:colOff>
      <xdr:row>10</xdr:row>
      <xdr:rowOff>119428</xdr:rowOff>
    </xdr:from>
    <xdr:to>
      <xdr:col>19</xdr:col>
      <xdr:colOff>505815</xdr:colOff>
      <xdr:row>11</xdr:row>
      <xdr:rowOff>163287</xdr:rowOff>
    </xdr:to>
    <xdr:sp macro="" textlink="">
      <xdr:nvSpPr>
        <xdr:cNvPr id="20" name="TextBox 19">
          <a:extLst>
            <a:ext uri="{FF2B5EF4-FFF2-40B4-BE49-F238E27FC236}">
              <a16:creationId xmlns:a16="http://schemas.microsoft.com/office/drawing/2014/main" id="{31D6CF90-8602-48BC-B419-D3F98C08A6C0}"/>
            </a:ext>
          </a:extLst>
        </xdr:cNvPr>
        <xdr:cNvSpPr txBox="1"/>
      </xdr:nvSpPr>
      <xdr:spPr>
        <a:xfrm>
          <a:off x="15609554" y="2024428"/>
          <a:ext cx="1317361" cy="4058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1294841</xdr:colOff>
      <xdr:row>15</xdr:row>
      <xdr:rowOff>10887</xdr:rowOff>
    </xdr:from>
    <xdr:to>
      <xdr:col>20</xdr:col>
      <xdr:colOff>21770</xdr:colOff>
      <xdr:row>15</xdr:row>
      <xdr:rowOff>389719</xdr:rowOff>
    </xdr:to>
    <xdr:sp macro="" textlink="">
      <xdr:nvSpPr>
        <xdr:cNvPr id="21" name="TextBox 20">
          <a:extLst>
            <a:ext uri="{FF2B5EF4-FFF2-40B4-BE49-F238E27FC236}">
              <a16:creationId xmlns:a16="http://schemas.microsoft.com/office/drawing/2014/main" id="{7B225280-485A-4FB1-8786-FE71BF9790AC}"/>
            </a:ext>
          </a:extLst>
        </xdr:cNvPr>
        <xdr:cNvSpPr txBox="1"/>
      </xdr:nvSpPr>
      <xdr:spPr>
        <a:xfrm>
          <a:off x="15772841" y="3068412"/>
          <a:ext cx="1279629" cy="37883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1295399</xdr:colOff>
      <xdr:row>19</xdr:row>
      <xdr:rowOff>272142</xdr:rowOff>
    </xdr:from>
    <xdr:to>
      <xdr:col>20</xdr:col>
      <xdr:colOff>49174</xdr:colOff>
      <xdr:row>20</xdr:row>
      <xdr:rowOff>248519</xdr:rowOff>
    </xdr:to>
    <xdr:sp macro="" textlink="">
      <xdr:nvSpPr>
        <xdr:cNvPr id="22" name="TextBox 21">
          <a:extLst>
            <a:ext uri="{FF2B5EF4-FFF2-40B4-BE49-F238E27FC236}">
              <a16:creationId xmlns:a16="http://schemas.microsoft.com/office/drawing/2014/main" id="{5FFA9B67-9ED4-4251-8AF0-366A705FA228}"/>
            </a:ext>
          </a:extLst>
        </xdr:cNvPr>
        <xdr:cNvSpPr txBox="1"/>
      </xdr:nvSpPr>
      <xdr:spPr>
        <a:xfrm>
          <a:off x="15773399" y="4729842"/>
          <a:ext cx="1306475" cy="366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15</xdr:col>
      <xdr:colOff>2114442</xdr:colOff>
      <xdr:row>19</xdr:row>
      <xdr:rowOff>10886</xdr:rowOff>
    </xdr:from>
    <xdr:to>
      <xdr:col>18</xdr:col>
      <xdr:colOff>1153885</xdr:colOff>
      <xdr:row>19</xdr:row>
      <xdr:rowOff>348620</xdr:rowOff>
    </xdr:to>
    <xdr:sp macro="" textlink="">
      <xdr:nvSpPr>
        <xdr:cNvPr id="23" name="TextBox 22">
          <a:extLst>
            <a:ext uri="{FF2B5EF4-FFF2-40B4-BE49-F238E27FC236}">
              <a16:creationId xmlns:a16="http://schemas.microsoft.com/office/drawing/2014/main" id="{B3A25811-B10D-4154-B665-D7ACD359CD2C}"/>
            </a:ext>
          </a:extLst>
        </xdr:cNvPr>
        <xdr:cNvSpPr txBox="1"/>
      </xdr:nvSpPr>
      <xdr:spPr>
        <a:xfrm>
          <a:off x="12277617" y="4468586"/>
          <a:ext cx="3354268" cy="33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does not play the game</a:t>
          </a:r>
          <a:endParaRPr lang="en-US" sz="1800">
            <a:latin typeface="Lucida Bright" panose="02040602050505020304" pitchFamily="18" charset="0"/>
          </a:endParaRPr>
        </a:p>
      </xdr:txBody>
    </xdr:sp>
    <xdr:clientData/>
  </xdr:twoCellAnchor>
  <xdr:twoCellAnchor>
    <xdr:from>
      <xdr:col>14</xdr:col>
      <xdr:colOff>587828</xdr:colOff>
      <xdr:row>21</xdr:row>
      <xdr:rowOff>97972</xdr:rowOff>
    </xdr:from>
    <xdr:to>
      <xdr:col>14</xdr:col>
      <xdr:colOff>587829</xdr:colOff>
      <xdr:row>32</xdr:row>
      <xdr:rowOff>43543</xdr:rowOff>
    </xdr:to>
    <xdr:cxnSp macro="">
      <xdr:nvCxnSpPr>
        <xdr:cNvPr id="24" name="Straight Connector 23">
          <a:extLst>
            <a:ext uri="{FF2B5EF4-FFF2-40B4-BE49-F238E27FC236}">
              <a16:creationId xmlns:a16="http://schemas.microsoft.com/office/drawing/2014/main" id="{7B359619-04B3-4BC5-BE53-8026ED8076CD}"/>
            </a:ext>
          </a:extLst>
        </xdr:cNvPr>
        <xdr:cNvCxnSpPr/>
      </xdr:nvCxnSpPr>
      <xdr:spPr>
        <a:xfrm>
          <a:off x="9855653" y="5327197"/>
          <a:ext cx="1" cy="31650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555171</xdr:colOff>
      <xdr:row>32</xdr:row>
      <xdr:rowOff>10886</xdr:rowOff>
    </xdr:from>
    <xdr:to>
      <xdr:col>18</xdr:col>
      <xdr:colOff>1513114</xdr:colOff>
      <xdr:row>32</xdr:row>
      <xdr:rowOff>32657</xdr:rowOff>
    </xdr:to>
    <xdr:cxnSp macro="">
      <xdr:nvCxnSpPr>
        <xdr:cNvPr id="25" name="Straight Connector 24">
          <a:extLst>
            <a:ext uri="{FF2B5EF4-FFF2-40B4-BE49-F238E27FC236}">
              <a16:creationId xmlns:a16="http://schemas.microsoft.com/office/drawing/2014/main" id="{BCE8F8CC-DCB1-4CD0-82C1-1A58B80CC766}"/>
            </a:ext>
          </a:extLst>
        </xdr:cNvPr>
        <xdr:cNvCxnSpPr/>
      </xdr:nvCxnSpPr>
      <xdr:spPr>
        <a:xfrm flipH="1">
          <a:off x="9822996" y="8459561"/>
          <a:ext cx="6168118" cy="21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522514</xdr:colOff>
      <xdr:row>32</xdr:row>
      <xdr:rowOff>174173</xdr:rowOff>
    </xdr:from>
    <xdr:to>
      <xdr:col>15</xdr:col>
      <xdr:colOff>762000</xdr:colOff>
      <xdr:row>33</xdr:row>
      <xdr:rowOff>183207</xdr:rowOff>
    </xdr:to>
    <xdr:sp macro="" textlink="">
      <xdr:nvSpPr>
        <xdr:cNvPr id="26" name="TextBox 25">
          <a:extLst>
            <a:ext uri="{FF2B5EF4-FFF2-40B4-BE49-F238E27FC236}">
              <a16:creationId xmlns:a16="http://schemas.microsoft.com/office/drawing/2014/main" id="{20431CB7-578E-43C9-A3B4-F79EF85239EA}"/>
            </a:ext>
          </a:extLst>
        </xdr:cNvPr>
        <xdr:cNvSpPr txBox="1"/>
      </xdr:nvSpPr>
      <xdr:spPr>
        <a:xfrm>
          <a:off x="9790339" y="8622848"/>
          <a:ext cx="1153886"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15</xdr:col>
      <xdr:colOff>1055915</xdr:colOff>
      <xdr:row>32</xdr:row>
      <xdr:rowOff>152400</xdr:rowOff>
    </xdr:from>
    <xdr:to>
      <xdr:col>16</xdr:col>
      <xdr:colOff>76200</xdr:colOff>
      <xdr:row>33</xdr:row>
      <xdr:rowOff>161434</xdr:rowOff>
    </xdr:to>
    <xdr:sp macro="" textlink="">
      <xdr:nvSpPr>
        <xdr:cNvPr id="27" name="TextBox 26">
          <a:extLst>
            <a:ext uri="{FF2B5EF4-FFF2-40B4-BE49-F238E27FC236}">
              <a16:creationId xmlns:a16="http://schemas.microsoft.com/office/drawing/2014/main" id="{B0BECF2A-DA99-497D-84EE-5B621A41C9C4}"/>
            </a:ext>
          </a:extLst>
        </xdr:cNvPr>
        <xdr:cNvSpPr txBox="1"/>
      </xdr:nvSpPr>
      <xdr:spPr>
        <a:xfrm>
          <a:off x="11238140" y="8601075"/>
          <a:ext cx="1115785"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16</xdr:col>
      <xdr:colOff>272144</xdr:colOff>
      <xdr:row>32</xdr:row>
      <xdr:rowOff>174171</xdr:rowOff>
    </xdr:from>
    <xdr:to>
      <xdr:col>16</xdr:col>
      <xdr:colOff>1001486</xdr:colOff>
      <xdr:row>33</xdr:row>
      <xdr:rowOff>183205</xdr:rowOff>
    </xdr:to>
    <xdr:sp macro="" textlink="">
      <xdr:nvSpPr>
        <xdr:cNvPr id="28" name="TextBox 27">
          <a:extLst>
            <a:ext uri="{FF2B5EF4-FFF2-40B4-BE49-F238E27FC236}">
              <a16:creationId xmlns:a16="http://schemas.microsoft.com/office/drawing/2014/main" id="{D7F7E411-4BF6-4B14-BDA7-2196446B8709}"/>
            </a:ext>
          </a:extLst>
        </xdr:cNvPr>
        <xdr:cNvSpPr txBox="1"/>
      </xdr:nvSpPr>
      <xdr:spPr>
        <a:xfrm>
          <a:off x="12549869" y="8622846"/>
          <a:ext cx="729342"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16</xdr:col>
      <xdr:colOff>1240972</xdr:colOff>
      <xdr:row>32</xdr:row>
      <xdr:rowOff>141514</xdr:rowOff>
    </xdr:from>
    <xdr:to>
      <xdr:col>18</xdr:col>
      <xdr:colOff>152401</xdr:colOff>
      <xdr:row>33</xdr:row>
      <xdr:rowOff>150548</xdr:rowOff>
    </xdr:to>
    <xdr:sp macro="" textlink="">
      <xdr:nvSpPr>
        <xdr:cNvPr id="29" name="TextBox 28">
          <a:extLst>
            <a:ext uri="{FF2B5EF4-FFF2-40B4-BE49-F238E27FC236}">
              <a16:creationId xmlns:a16="http://schemas.microsoft.com/office/drawing/2014/main" id="{DBEF72E5-D2A0-41FD-9D1D-FE1AB95DA7C6}"/>
            </a:ext>
          </a:extLst>
        </xdr:cNvPr>
        <xdr:cNvSpPr txBox="1"/>
      </xdr:nvSpPr>
      <xdr:spPr>
        <a:xfrm>
          <a:off x="13518697" y="8590189"/>
          <a:ext cx="1111704"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18</xdr:col>
      <xdr:colOff>413658</xdr:colOff>
      <xdr:row>32</xdr:row>
      <xdr:rowOff>152399</xdr:rowOff>
    </xdr:from>
    <xdr:to>
      <xdr:col>18</xdr:col>
      <xdr:colOff>1589315</xdr:colOff>
      <xdr:row>33</xdr:row>
      <xdr:rowOff>161433</xdr:rowOff>
    </xdr:to>
    <xdr:sp macro="" textlink="">
      <xdr:nvSpPr>
        <xdr:cNvPr id="30" name="TextBox 29">
          <a:extLst>
            <a:ext uri="{FF2B5EF4-FFF2-40B4-BE49-F238E27FC236}">
              <a16:creationId xmlns:a16="http://schemas.microsoft.com/office/drawing/2014/main" id="{9DCBF43D-127D-4275-92AB-11AAEF3BA334}"/>
            </a:ext>
          </a:extLst>
        </xdr:cNvPr>
        <xdr:cNvSpPr txBox="1"/>
      </xdr:nvSpPr>
      <xdr:spPr>
        <a:xfrm>
          <a:off x="14891658" y="8601074"/>
          <a:ext cx="1175657"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13</xdr:col>
      <xdr:colOff>533402</xdr:colOff>
      <xdr:row>30</xdr:row>
      <xdr:rowOff>348343</xdr:rowOff>
    </xdr:from>
    <xdr:to>
      <xdr:col>14</xdr:col>
      <xdr:colOff>500744</xdr:colOff>
      <xdr:row>31</xdr:row>
      <xdr:rowOff>346492</xdr:rowOff>
    </xdr:to>
    <xdr:sp macro="" textlink="">
      <xdr:nvSpPr>
        <xdr:cNvPr id="31" name="TextBox 30">
          <a:extLst>
            <a:ext uri="{FF2B5EF4-FFF2-40B4-BE49-F238E27FC236}">
              <a16:creationId xmlns:a16="http://schemas.microsoft.com/office/drawing/2014/main" id="{9A773AA2-03D1-4B92-B214-3963FEA7956C}"/>
            </a:ext>
          </a:extLst>
        </xdr:cNvPr>
        <xdr:cNvSpPr txBox="1"/>
      </xdr:nvSpPr>
      <xdr:spPr>
        <a:xfrm>
          <a:off x="9058277" y="8092168"/>
          <a:ext cx="710292" cy="36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13</xdr:col>
      <xdr:colOff>489860</xdr:colOff>
      <xdr:row>29</xdr:row>
      <xdr:rowOff>97972</xdr:rowOff>
    </xdr:from>
    <xdr:to>
      <xdr:col>14</xdr:col>
      <xdr:colOff>457202</xdr:colOff>
      <xdr:row>30</xdr:row>
      <xdr:rowOff>150549</xdr:rowOff>
    </xdr:to>
    <xdr:sp macro="" textlink="">
      <xdr:nvSpPr>
        <xdr:cNvPr id="32" name="TextBox 31">
          <a:extLst>
            <a:ext uri="{FF2B5EF4-FFF2-40B4-BE49-F238E27FC236}">
              <a16:creationId xmlns:a16="http://schemas.microsoft.com/office/drawing/2014/main" id="{09BEFC76-C798-4D01-B577-BC43ADD86689}"/>
            </a:ext>
          </a:extLst>
        </xdr:cNvPr>
        <xdr:cNvSpPr txBox="1"/>
      </xdr:nvSpPr>
      <xdr:spPr>
        <a:xfrm>
          <a:off x="9014735" y="7527472"/>
          <a:ext cx="710292" cy="36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13</xdr:col>
      <xdr:colOff>511632</xdr:colOff>
      <xdr:row>27</xdr:row>
      <xdr:rowOff>32658</xdr:rowOff>
    </xdr:from>
    <xdr:to>
      <xdr:col>14</xdr:col>
      <xdr:colOff>478974</xdr:colOff>
      <xdr:row>28</xdr:row>
      <xdr:rowOff>85235</xdr:rowOff>
    </xdr:to>
    <xdr:sp macro="" textlink="">
      <xdr:nvSpPr>
        <xdr:cNvPr id="33" name="TextBox 32">
          <a:extLst>
            <a:ext uri="{FF2B5EF4-FFF2-40B4-BE49-F238E27FC236}">
              <a16:creationId xmlns:a16="http://schemas.microsoft.com/office/drawing/2014/main" id="{9D76189B-7F10-43B6-BE4D-AA772D1597D2}"/>
            </a:ext>
          </a:extLst>
        </xdr:cNvPr>
        <xdr:cNvSpPr txBox="1"/>
      </xdr:nvSpPr>
      <xdr:spPr>
        <a:xfrm>
          <a:off x="9036507" y="6966858"/>
          <a:ext cx="710292" cy="357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0.15</a:t>
          </a:r>
        </a:p>
      </xdr:txBody>
    </xdr:sp>
    <xdr:clientData/>
  </xdr:twoCellAnchor>
  <xdr:twoCellAnchor>
    <xdr:from>
      <xdr:col>13</xdr:col>
      <xdr:colOff>533404</xdr:colOff>
      <xdr:row>24</xdr:row>
      <xdr:rowOff>10886</xdr:rowOff>
    </xdr:from>
    <xdr:to>
      <xdr:col>14</xdr:col>
      <xdr:colOff>500746</xdr:colOff>
      <xdr:row>26</xdr:row>
      <xdr:rowOff>9035</xdr:rowOff>
    </xdr:to>
    <xdr:sp macro="" textlink="">
      <xdr:nvSpPr>
        <xdr:cNvPr id="34" name="TextBox 33">
          <a:extLst>
            <a:ext uri="{FF2B5EF4-FFF2-40B4-BE49-F238E27FC236}">
              <a16:creationId xmlns:a16="http://schemas.microsoft.com/office/drawing/2014/main" id="{70F16D49-72EB-4D22-B9E5-EFE385CC5F1A}"/>
            </a:ext>
          </a:extLst>
        </xdr:cNvPr>
        <xdr:cNvSpPr txBox="1"/>
      </xdr:nvSpPr>
      <xdr:spPr>
        <a:xfrm>
          <a:off x="9058279" y="6373586"/>
          <a:ext cx="710292" cy="37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30</a:t>
          </a:r>
        </a:p>
      </xdr:txBody>
    </xdr:sp>
    <xdr:clientData/>
  </xdr:twoCellAnchor>
  <xdr:twoCellAnchor>
    <xdr:from>
      <xdr:col>14</xdr:col>
      <xdr:colOff>457200</xdr:colOff>
      <xdr:row>29</xdr:row>
      <xdr:rowOff>272144</xdr:rowOff>
    </xdr:from>
    <xdr:to>
      <xdr:col>15</xdr:col>
      <xdr:colOff>1545771</xdr:colOff>
      <xdr:row>32</xdr:row>
      <xdr:rowOff>21772</xdr:rowOff>
    </xdr:to>
    <xdr:cxnSp macro="">
      <xdr:nvCxnSpPr>
        <xdr:cNvPr id="35" name="Connector: Elbow 34">
          <a:extLst>
            <a:ext uri="{FF2B5EF4-FFF2-40B4-BE49-F238E27FC236}">
              <a16:creationId xmlns:a16="http://schemas.microsoft.com/office/drawing/2014/main" id="{3739A962-4715-4A00-8B01-C2E3D29477B8}"/>
            </a:ext>
          </a:extLst>
        </xdr:cNvPr>
        <xdr:cNvCxnSpPr/>
      </xdr:nvCxnSpPr>
      <xdr:spPr>
        <a:xfrm>
          <a:off x="9725025" y="7701644"/>
          <a:ext cx="2002971" cy="768803"/>
        </a:xfrm>
        <a:prstGeom prst="bentConnector3">
          <a:avLst>
            <a:gd name="adj1" fmla="val 973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587829</xdr:colOff>
      <xdr:row>27</xdr:row>
      <xdr:rowOff>228601</xdr:rowOff>
    </xdr:from>
    <xdr:to>
      <xdr:col>16</xdr:col>
      <xdr:colOff>587828</xdr:colOff>
      <xdr:row>32</xdr:row>
      <xdr:rowOff>43543</xdr:rowOff>
    </xdr:to>
    <xdr:cxnSp macro="">
      <xdr:nvCxnSpPr>
        <xdr:cNvPr id="36" name="Connector: Elbow 35">
          <a:extLst>
            <a:ext uri="{FF2B5EF4-FFF2-40B4-BE49-F238E27FC236}">
              <a16:creationId xmlns:a16="http://schemas.microsoft.com/office/drawing/2014/main" id="{B37AF66F-E31C-4822-899D-5216892CF282}"/>
            </a:ext>
          </a:extLst>
        </xdr:cNvPr>
        <xdr:cNvCxnSpPr/>
      </xdr:nvCxnSpPr>
      <xdr:spPr>
        <a:xfrm>
          <a:off x="9855654" y="7162801"/>
          <a:ext cx="3009899" cy="1329417"/>
        </a:xfrm>
        <a:prstGeom prst="bentConnector3">
          <a:avLst>
            <a:gd name="adj1" fmla="val 10035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587830</xdr:colOff>
      <xdr:row>25</xdr:row>
      <xdr:rowOff>43544</xdr:rowOff>
    </xdr:from>
    <xdr:to>
      <xdr:col>16</xdr:col>
      <xdr:colOff>1817915</xdr:colOff>
      <xdr:row>32</xdr:row>
      <xdr:rowOff>108857</xdr:rowOff>
    </xdr:to>
    <xdr:cxnSp macro="">
      <xdr:nvCxnSpPr>
        <xdr:cNvPr id="37" name="Connector: Elbow 36">
          <a:extLst>
            <a:ext uri="{FF2B5EF4-FFF2-40B4-BE49-F238E27FC236}">
              <a16:creationId xmlns:a16="http://schemas.microsoft.com/office/drawing/2014/main" id="{DB8B3C0E-3EDE-487C-A447-D3AC8E540089}"/>
            </a:ext>
          </a:extLst>
        </xdr:cNvPr>
        <xdr:cNvCxnSpPr/>
      </xdr:nvCxnSpPr>
      <xdr:spPr>
        <a:xfrm>
          <a:off x="9855655" y="6596744"/>
          <a:ext cx="4239985" cy="1960788"/>
        </a:xfrm>
        <a:prstGeom prst="bentConnector3">
          <a:avLst>
            <a:gd name="adj1" fmla="val 10063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394821</xdr:colOff>
      <xdr:row>26</xdr:row>
      <xdr:rowOff>142764</xdr:rowOff>
    </xdr:from>
    <xdr:to>
      <xdr:col>18</xdr:col>
      <xdr:colOff>735177</xdr:colOff>
      <xdr:row>29</xdr:row>
      <xdr:rowOff>186307</xdr:rowOff>
    </xdr:to>
    <xdr:sp macro="" textlink="">
      <xdr:nvSpPr>
        <xdr:cNvPr id="38" name="Freeform: Shape 37">
          <a:extLst>
            <a:ext uri="{FF2B5EF4-FFF2-40B4-BE49-F238E27FC236}">
              <a16:creationId xmlns:a16="http://schemas.microsoft.com/office/drawing/2014/main" id="{1E655A61-424A-4301-977A-1BE06327C5B7}"/>
            </a:ext>
          </a:extLst>
        </xdr:cNvPr>
        <xdr:cNvSpPr/>
      </xdr:nvSpPr>
      <xdr:spPr>
        <a:xfrm rot="19737727" flipV="1">
          <a:off x="9662646" y="6886464"/>
          <a:ext cx="5550531" cy="729343"/>
        </a:xfrm>
        <a:custGeom>
          <a:avLst/>
          <a:gdLst>
            <a:gd name="connsiteX0" fmla="*/ 0 w 1654629"/>
            <a:gd name="connsiteY0" fmla="*/ 428120 h 428120"/>
            <a:gd name="connsiteX1" fmla="*/ 1317172 w 1654629"/>
            <a:gd name="connsiteY1" fmla="*/ 14463 h 428120"/>
            <a:gd name="connsiteX2" fmla="*/ 1654629 w 1654629"/>
            <a:gd name="connsiteY2" fmla="*/ 134206 h 428120"/>
          </a:gdLst>
          <a:ahLst/>
          <a:cxnLst>
            <a:cxn ang="0">
              <a:pos x="connsiteX0" y="connsiteY0"/>
            </a:cxn>
            <a:cxn ang="0">
              <a:pos x="connsiteX1" y="connsiteY1"/>
            </a:cxn>
            <a:cxn ang="0">
              <a:pos x="connsiteX2" y="connsiteY2"/>
            </a:cxn>
          </a:cxnLst>
          <a:rect l="l" t="t" r="r" b="b"/>
          <a:pathLst>
            <a:path w="1654629" h="428120">
              <a:moveTo>
                <a:pt x="0" y="428120"/>
              </a:moveTo>
              <a:cubicBezTo>
                <a:pt x="520700" y="245784"/>
                <a:pt x="1041401" y="63449"/>
                <a:pt x="1317172" y="14463"/>
              </a:cubicBezTo>
              <a:cubicBezTo>
                <a:pt x="1592944" y="-34523"/>
                <a:pt x="1623786" y="49841"/>
                <a:pt x="1654629" y="13420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525126</xdr:colOff>
      <xdr:row>31</xdr:row>
      <xdr:rowOff>185057</xdr:rowOff>
    </xdr:from>
    <xdr:to>
      <xdr:col>12</xdr:col>
      <xdr:colOff>370115</xdr:colOff>
      <xdr:row>43</xdr:row>
      <xdr:rowOff>261258</xdr:rowOff>
    </xdr:to>
    <xdr:sp macro="" textlink="">
      <xdr:nvSpPr>
        <xdr:cNvPr id="39" name="TextBox 38">
          <a:extLst>
            <a:ext uri="{FF2B5EF4-FFF2-40B4-BE49-F238E27FC236}">
              <a16:creationId xmlns:a16="http://schemas.microsoft.com/office/drawing/2014/main" id="{F8973F8D-675A-4188-9D82-8F8BEAECEDAA}"/>
            </a:ext>
          </a:extLst>
        </xdr:cNvPr>
        <xdr:cNvSpPr txBox="1"/>
      </xdr:nvSpPr>
      <xdr:spPr>
        <a:xfrm>
          <a:off x="525126" y="8290832"/>
          <a:ext cx="7531664" cy="401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objective is to maximize his total utility. Here are the steps:</a:t>
          </a:r>
        </a:p>
        <a:p>
          <a:endParaRPr lang="en-US" sz="1800" baseline="0">
            <a:latin typeface="Lucida Bright" panose="02040602050505020304" pitchFamily="18" charset="0"/>
          </a:endParaRPr>
        </a:p>
        <a:p>
          <a:r>
            <a:rPr lang="en-US" sz="1800" baseline="0">
              <a:latin typeface="Lucida Bright" panose="02040602050505020304" pitchFamily="18" charset="0"/>
            </a:rPr>
            <a:t>Step 1: Extract data from the utility curve</a:t>
          </a:r>
        </a:p>
        <a:p>
          <a:endParaRPr lang="en-US" sz="1800" baseline="0">
            <a:latin typeface="Lucida Bright" panose="02040602050505020304" pitchFamily="18" charset="0"/>
          </a:endParaRPr>
        </a:p>
        <a:p>
          <a:r>
            <a:rPr lang="en-US" sz="1800" baseline="0">
              <a:latin typeface="Lucida Bright" panose="02040602050505020304" pitchFamily="18" charset="0"/>
            </a:rPr>
            <a:t>U (-$10,000) = 0.05</a:t>
          </a:r>
        </a:p>
        <a:p>
          <a:r>
            <a:rPr lang="en-US" sz="1800" baseline="0">
              <a:latin typeface="Lucida Bright" panose="02040602050505020304" pitchFamily="18" charset="0"/>
            </a:rPr>
            <a:t>U($0) = 0.15</a:t>
          </a:r>
        </a:p>
        <a:p>
          <a:r>
            <a:rPr lang="en-US" sz="1800" baseline="0">
              <a:latin typeface="Lucida Bright" panose="02040602050505020304" pitchFamily="18" charset="0"/>
            </a:rPr>
            <a:t>U ($10,000) = 0.3</a:t>
          </a:r>
        </a:p>
        <a:p>
          <a:endParaRPr lang="en-US" sz="1800" baseline="0">
            <a:latin typeface="Lucida Bright" panose="02040602050505020304" pitchFamily="18" charset="0"/>
          </a:endParaRPr>
        </a:p>
        <a:p>
          <a:r>
            <a:rPr lang="en-US" sz="1800" baseline="0">
              <a:latin typeface="Lucida Bright" panose="02040602050505020304" pitchFamily="18" charset="0"/>
            </a:rPr>
            <a:t>Step 2. Replace monetary values with utility values</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1: play the game) = 0.45 *0.3 +0.55 *0.05 = 0.1625</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2: do not play the game) = 0.15</a:t>
          </a:r>
          <a:endParaRPr lang="en-US" sz="1800">
            <a:latin typeface="Lucida Bright" panose="02040602050505020304" pitchFamily="18" charset="0"/>
          </a:endParaRPr>
        </a:p>
      </xdr:txBody>
    </xdr:sp>
    <xdr:clientData/>
  </xdr:twoCellAnchor>
  <xdr:twoCellAnchor>
    <xdr:from>
      <xdr:col>15</xdr:col>
      <xdr:colOff>252984</xdr:colOff>
      <xdr:row>34</xdr:row>
      <xdr:rowOff>239486</xdr:rowOff>
    </xdr:from>
    <xdr:to>
      <xdr:col>21</xdr:col>
      <xdr:colOff>65314</xdr:colOff>
      <xdr:row>42</xdr:row>
      <xdr:rowOff>76201</xdr:rowOff>
    </xdr:to>
    <xdr:sp macro="" textlink="">
      <xdr:nvSpPr>
        <xdr:cNvPr id="40" name="TextBox 39">
          <a:extLst>
            <a:ext uri="{FF2B5EF4-FFF2-40B4-BE49-F238E27FC236}">
              <a16:creationId xmlns:a16="http://schemas.microsoft.com/office/drawing/2014/main" id="{BC64FAAA-8579-4676-B1E5-9768D6FA9AD8}"/>
            </a:ext>
          </a:extLst>
        </xdr:cNvPr>
        <xdr:cNvSpPr txBox="1"/>
      </xdr:nvSpPr>
      <xdr:spPr>
        <a:xfrm>
          <a:off x="10435209" y="9431111"/>
          <a:ext cx="7270405" cy="236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ucida Bright" panose="02040602050505020304" pitchFamily="18" charset="0"/>
            </a:rPr>
            <a:t>Alternative 1 is the better strategy using utility as the decision criterion.</a:t>
          </a:r>
        </a:p>
        <a:p>
          <a:endParaRPr lang="en-US" sz="1800" baseline="0">
            <a:latin typeface="Lucida Bright" panose="02040602050505020304" pitchFamily="18" charset="0"/>
          </a:endParaRPr>
        </a:p>
        <a:p>
          <a:r>
            <a:rPr lang="en-US" sz="1800" baseline="0">
              <a:latin typeface="Lucida Bright" panose="02040602050505020304" pitchFamily="18" charset="0"/>
            </a:rPr>
            <a:t>If the EMV had been used, alternative 2 would have been the best strategy.</a:t>
          </a:r>
        </a:p>
        <a:p>
          <a:endParaRPr lang="en-US" sz="1800" baseline="0">
            <a:latin typeface="Lucida Bright" panose="02040602050505020304" pitchFamily="18" charset="0"/>
          </a:endParaRPr>
        </a:p>
        <a:p>
          <a:r>
            <a:rPr lang="en-US" sz="1800" baseline="0">
              <a:latin typeface="Lucida Bright" panose="02040602050505020304" pitchFamily="18" charset="0"/>
            </a:rPr>
            <a:t>The utility curve shows that Mark is a risk seeker.</a:t>
          </a:r>
        </a:p>
      </xdr:txBody>
    </xdr:sp>
    <xdr:clientData/>
  </xdr:twoCellAnchor>
  <xdr:twoCellAnchor>
    <xdr:from>
      <xdr:col>15</xdr:col>
      <xdr:colOff>1545773</xdr:colOff>
      <xdr:row>19</xdr:row>
      <xdr:rowOff>359227</xdr:rowOff>
    </xdr:from>
    <xdr:to>
      <xdr:col>15</xdr:col>
      <xdr:colOff>2122716</xdr:colOff>
      <xdr:row>21</xdr:row>
      <xdr:rowOff>108857</xdr:rowOff>
    </xdr:to>
    <xdr:sp macro="" textlink="">
      <xdr:nvSpPr>
        <xdr:cNvPr id="41" name="Oval 40">
          <a:extLst>
            <a:ext uri="{FF2B5EF4-FFF2-40B4-BE49-F238E27FC236}">
              <a16:creationId xmlns:a16="http://schemas.microsoft.com/office/drawing/2014/main" id="{9E4CB861-7D2A-45E4-9089-74E1BEED6F55}"/>
            </a:ext>
          </a:extLst>
        </xdr:cNvPr>
        <xdr:cNvSpPr/>
      </xdr:nvSpPr>
      <xdr:spPr>
        <a:xfrm>
          <a:off x="11727998" y="4816927"/>
          <a:ext cx="548368" cy="52115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8</xdr:row>
      <xdr:rowOff>0</xdr:rowOff>
    </xdr:from>
    <xdr:to>
      <xdr:col>24</xdr:col>
      <xdr:colOff>260804</xdr:colOff>
      <xdr:row>12</xdr:row>
      <xdr:rowOff>34925</xdr:rowOff>
    </xdr:to>
    <xdr:sp macro="" textlink="">
      <xdr:nvSpPr>
        <xdr:cNvPr id="43" name="Rounded Rectangle 11">
          <a:hlinkClick xmlns:r="http://schemas.openxmlformats.org/officeDocument/2006/relationships" r:id="rId2"/>
          <a:extLst>
            <a:ext uri="{FF2B5EF4-FFF2-40B4-BE49-F238E27FC236}">
              <a16:creationId xmlns:a16="http://schemas.microsoft.com/office/drawing/2014/main" id="{1583C853-3373-4130-AED1-803D1BB3496D}"/>
            </a:ext>
          </a:extLst>
        </xdr:cNvPr>
        <xdr:cNvSpPr/>
      </xdr:nvSpPr>
      <xdr:spPr>
        <a:xfrm>
          <a:off x="17589500" y="1524000"/>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1E77C7E1-7016-42F6-91D9-4275215E3F81}"/>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F27FF619-2EC5-4986-A910-5AF42A293FB2}"/>
            </a:ext>
          </a:extLst>
        </xdr:cNvPr>
        <xdr:cNvCxnSpPr/>
      </xdr:nvCxnSpPr>
      <xdr:spPr>
        <a:xfrm>
          <a:off x="8763002" y="2079172"/>
          <a:ext cx="0" cy="90215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0</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7D2A328-F64B-43F5-B2D8-003C593A9540}"/>
            </a:ext>
          </a:extLst>
        </xdr:cNvPr>
        <xdr:cNvSpPr/>
      </xdr:nvSpPr>
      <xdr:spPr>
        <a:xfrm>
          <a:off x="2603500" y="571500"/>
          <a:ext cx="6542769"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598714</xdr:colOff>
      <xdr:row>10</xdr:row>
      <xdr:rowOff>76197</xdr:rowOff>
    </xdr:from>
    <xdr:to>
      <xdr:col>12</xdr:col>
      <xdr:colOff>424543</xdr:colOff>
      <xdr:row>30</xdr:row>
      <xdr:rowOff>283029</xdr:rowOff>
    </xdr:to>
    <xdr:sp macro="" textlink="">
      <xdr:nvSpPr>
        <xdr:cNvPr id="7" name="TextBox 6">
          <a:extLst>
            <a:ext uri="{FF2B5EF4-FFF2-40B4-BE49-F238E27FC236}">
              <a16:creationId xmlns:a16="http://schemas.microsoft.com/office/drawing/2014/main" id="{6C63EE1F-14E9-4E9D-98F1-7945D1CBA25E}"/>
            </a:ext>
          </a:extLst>
        </xdr:cNvPr>
        <xdr:cNvSpPr txBox="1"/>
      </xdr:nvSpPr>
      <xdr:spPr>
        <a:xfrm>
          <a:off x="598714" y="1981197"/>
          <a:ext cx="7512504" cy="60456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Mark Simkin loves to gamble. He decided to play a game that involves tossing thumbtacks in the air.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facing up after it lands, Mark wins $10,000.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If the point on the thumbtack is down, Mark loses $10,000.</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believes that there is a 45% chance of winning $10,000 and a 55% chance of suffering the $10,000 loss.</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Alternative 2 is not a gamble.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Mark has $20,000 to gamble. He has constructed his utility curve shown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Should Mark play the game (alternative 1) or should he not play the game (alternative 2)?</a:t>
          </a:r>
          <a:endParaRPr lang="en-US" sz="2000">
            <a:solidFill>
              <a:schemeClr val="tx1"/>
            </a:solidFill>
            <a:latin typeface="Lucida Bright" panose="02040602050505020304" pitchFamily="18" charset="0"/>
          </a:endParaRPr>
        </a:p>
      </xdr:txBody>
    </xdr:sp>
    <xdr:clientData/>
  </xdr:twoCellAnchor>
  <xdr:twoCellAnchor>
    <xdr:from>
      <xdr:col>13</xdr:col>
      <xdr:colOff>65314</xdr:colOff>
      <xdr:row>7</xdr:row>
      <xdr:rowOff>65314</xdr:rowOff>
    </xdr:from>
    <xdr:to>
      <xdr:col>13</xdr:col>
      <xdr:colOff>206828</xdr:colOff>
      <xdr:row>38</xdr:row>
      <xdr:rowOff>65314</xdr:rowOff>
    </xdr:to>
    <xdr:cxnSp macro="">
      <xdr:nvCxnSpPr>
        <xdr:cNvPr id="10" name="Straight Connector 9">
          <a:extLst>
            <a:ext uri="{FF2B5EF4-FFF2-40B4-BE49-F238E27FC236}">
              <a16:creationId xmlns:a16="http://schemas.microsoft.com/office/drawing/2014/main" id="{204CE4D0-891E-457D-9F97-23BB863C34AB}"/>
            </a:ext>
          </a:extLst>
        </xdr:cNvPr>
        <xdr:cNvCxnSpPr/>
      </xdr:nvCxnSpPr>
      <xdr:spPr>
        <a:xfrm>
          <a:off x="8590189" y="1398814"/>
          <a:ext cx="141514" cy="937260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522515</xdr:colOff>
      <xdr:row>17</xdr:row>
      <xdr:rowOff>206828</xdr:rowOff>
    </xdr:from>
    <xdr:to>
      <xdr:col>14</xdr:col>
      <xdr:colOff>413658</xdr:colOff>
      <xdr:row>18</xdr:row>
      <xdr:rowOff>21771</xdr:rowOff>
    </xdr:to>
    <xdr:sp macro="" textlink="">
      <xdr:nvSpPr>
        <xdr:cNvPr id="11" name="Rectangle 10">
          <a:extLst>
            <a:ext uri="{FF2B5EF4-FFF2-40B4-BE49-F238E27FC236}">
              <a16:creationId xmlns:a16="http://schemas.microsoft.com/office/drawing/2014/main" id="{90C3325D-FEBF-4EDF-894B-3C5105036776}"/>
            </a:ext>
          </a:extLst>
        </xdr:cNvPr>
        <xdr:cNvSpPr/>
      </xdr:nvSpPr>
      <xdr:spPr>
        <a:xfrm>
          <a:off x="9047390" y="3921578"/>
          <a:ext cx="634093" cy="4245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413658</xdr:colOff>
      <xdr:row>15</xdr:row>
      <xdr:rowOff>38100</xdr:rowOff>
    </xdr:from>
    <xdr:to>
      <xdr:col>15</xdr:col>
      <xdr:colOff>1317172</xdr:colOff>
      <xdr:row>17</xdr:row>
      <xdr:rowOff>419100</xdr:rowOff>
    </xdr:to>
    <xdr:cxnSp macro="">
      <xdr:nvCxnSpPr>
        <xdr:cNvPr id="12" name="Straight Connector 11">
          <a:extLst>
            <a:ext uri="{FF2B5EF4-FFF2-40B4-BE49-F238E27FC236}">
              <a16:creationId xmlns:a16="http://schemas.microsoft.com/office/drawing/2014/main" id="{CF1A3197-ECE9-4582-8CFF-4498B9D463FA}"/>
            </a:ext>
          </a:extLst>
        </xdr:cNvPr>
        <xdr:cNvCxnSpPr>
          <a:stCxn id="11" idx="3"/>
          <a:endCxn id="13" idx="2"/>
        </xdr:cNvCxnSpPr>
      </xdr:nvCxnSpPr>
      <xdr:spPr>
        <a:xfrm flipV="1">
          <a:off x="9681483" y="3095625"/>
          <a:ext cx="1817914"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1317172</xdr:colOff>
      <xdr:row>13</xdr:row>
      <xdr:rowOff>174170</xdr:rowOff>
    </xdr:from>
    <xdr:to>
      <xdr:col>15</xdr:col>
      <xdr:colOff>1894115</xdr:colOff>
      <xdr:row>15</xdr:row>
      <xdr:rowOff>304800</xdr:rowOff>
    </xdr:to>
    <xdr:sp macro="" textlink="">
      <xdr:nvSpPr>
        <xdr:cNvPr id="13" name="Oval 12">
          <a:extLst>
            <a:ext uri="{FF2B5EF4-FFF2-40B4-BE49-F238E27FC236}">
              <a16:creationId xmlns:a16="http://schemas.microsoft.com/office/drawing/2014/main" id="{4D9DDF57-8647-454D-B268-EDDF2FAFF8C2}"/>
            </a:ext>
          </a:extLst>
        </xdr:cNvPr>
        <xdr:cNvSpPr/>
      </xdr:nvSpPr>
      <xdr:spPr>
        <a:xfrm>
          <a:off x="11499397" y="2822120"/>
          <a:ext cx="576943" cy="54020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1894115</xdr:colOff>
      <xdr:row>11</xdr:row>
      <xdr:rowOff>130628</xdr:rowOff>
    </xdr:from>
    <xdr:to>
      <xdr:col>16</xdr:col>
      <xdr:colOff>304800</xdr:colOff>
      <xdr:row>15</xdr:row>
      <xdr:rowOff>38100</xdr:rowOff>
    </xdr:to>
    <xdr:cxnSp macro="">
      <xdr:nvCxnSpPr>
        <xdr:cNvPr id="14" name="Straight Connector 13">
          <a:extLst>
            <a:ext uri="{FF2B5EF4-FFF2-40B4-BE49-F238E27FC236}">
              <a16:creationId xmlns:a16="http://schemas.microsoft.com/office/drawing/2014/main" id="{B4F948FE-5939-4B62-9030-D0F9DEADB6BC}"/>
            </a:ext>
          </a:extLst>
        </xdr:cNvPr>
        <xdr:cNvCxnSpPr>
          <a:stCxn id="13" idx="6"/>
        </xdr:cNvCxnSpPr>
      </xdr:nvCxnSpPr>
      <xdr:spPr>
        <a:xfrm flipV="1">
          <a:off x="12076340" y="2397578"/>
          <a:ext cx="506185" cy="6980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1894115</xdr:colOff>
      <xdr:row>15</xdr:row>
      <xdr:rowOff>38100</xdr:rowOff>
    </xdr:from>
    <xdr:to>
      <xdr:col>16</xdr:col>
      <xdr:colOff>402771</xdr:colOff>
      <xdr:row>15</xdr:row>
      <xdr:rowOff>337457</xdr:rowOff>
    </xdr:to>
    <xdr:cxnSp macro="">
      <xdr:nvCxnSpPr>
        <xdr:cNvPr id="15" name="Straight Connector 14">
          <a:extLst>
            <a:ext uri="{FF2B5EF4-FFF2-40B4-BE49-F238E27FC236}">
              <a16:creationId xmlns:a16="http://schemas.microsoft.com/office/drawing/2014/main" id="{A9460D01-9321-418B-9392-00DD99AB9C5A}"/>
            </a:ext>
          </a:extLst>
        </xdr:cNvPr>
        <xdr:cNvCxnSpPr>
          <a:stCxn id="13" idx="6"/>
        </xdr:cNvCxnSpPr>
      </xdr:nvCxnSpPr>
      <xdr:spPr>
        <a:xfrm>
          <a:off x="12076340" y="3095625"/>
          <a:ext cx="604156" cy="299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293913</xdr:colOff>
      <xdr:row>11</xdr:row>
      <xdr:rowOff>54428</xdr:rowOff>
    </xdr:from>
    <xdr:to>
      <xdr:col>18</xdr:col>
      <xdr:colOff>620486</xdr:colOff>
      <xdr:row>11</xdr:row>
      <xdr:rowOff>97972</xdr:rowOff>
    </xdr:to>
    <xdr:cxnSp macro="">
      <xdr:nvCxnSpPr>
        <xdr:cNvPr id="16" name="Straight Connector 15">
          <a:extLst>
            <a:ext uri="{FF2B5EF4-FFF2-40B4-BE49-F238E27FC236}">
              <a16:creationId xmlns:a16="http://schemas.microsoft.com/office/drawing/2014/main" id="{F3F5D781-CA8B-446B-B00E-2A619766E8C6}"/>
            </a:ext>
          </a:extLst>
        </xdr:cNvPr>
        <xdr:cNvCxnSpPr/>
      </xdr:nvCxnSpPr>
      <xdr:spPr>
        <a:xfrm flipV="1">
          <a:off x="12571638" y="2321378"/>
          <a:ext cx="2526848" cy="435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435428</xdr:colOff>
      <xdr:row>15</xdr:row>
      <xdr:rowOff>283029</xdr:rowOff>
    </xdr:from>
    <xdr:to>
      <xdr:col>18</xdr:col>
      <xdr:colOff>925286</xdr:colOff>
      <xdr:row>15</xdr:row>
      <xdr:rowOff>326572</xdr:rowOff>
    </xdr:to>
    <xdr:cxnSp macro="">
      <xdr:nvCxnSpPr>
        <xdr:cNvPr id="17" name="Straight Connector 16">
          <a:extLst>
            <a:ext uri="{FF2B5EF4-FFF2-40B4-BE49-F238E27FC236}">
              <a16:creationId xmlns:a16="http://schemas.microsoft.com/office/drawing/2014/main" id="{FE28C656-51FE-4EF7-BEE2-BFC02B3747D2}"/>
            </a:ext>
          </a:extLst>
        </xdr:cNvPr>
        <xdr:cNvCxnSpPr/>
      </xdr:nvCxnSpPr>
      <xdr:spPr>
        <a:xfrm flipV="1">
          <a:off x="12713153" y="3340554"/>
          <a:ext cx="2690133" cy="43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413658</xdr:colOff>
      <xdr:row>17</xdr:row>
      <xdr:rowOff>419100</xdr:rowOff>
    </xdr:from>
    <xdr:to>
      <xdr:col>15</xdr:col>
      <xdr:colOff>1763486</xdr:colOff>
      <xdr:row>20</xdr:row>
      <xdr:rowOff>130628</xdr:rowOff>
    </xdr:to>
    <xdr:cxnSp macro="">
      <xdr:nvCxnSpPr>
        <xdr:cNvPr id="18" name="Straight Connector 17">
          <a:extLst>
            <a:ext uri="{FF2B5EF4-FFF2-40B4-BE49-F238E27FC236}">
              <a16:creationId xmlns:a16="http://schemas.microsoft.com/office/drawing/2014/main" id="{4F73140A-3987-4630-9F55-402D766A92D4}"/>
            </a:ext>
          </a:extLst>
        </xdr:cNvPr>
        <xdr:cNvCxnSpPr>
          <a:stCxn id="11" idx="3"/>
        </xdr:cNvCxnSpPr>
      </xdr:nvCxnSpPr>
      <xdr:spPr>
        <a:xfrm>
          <a:off x="9681483" y="4133850"/>
          <a:ext cx="2264228" cy="8450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1817914</xdr:colOff>
      <xdr:row>20</xdr:row>
      <xdr:rowOff>130628</xdr:rowOff>
    </xdr:from>
    <xdr:to>
      <xdr:col>18</xdr:col>
      <xdr:colOff>1110343</xdr:colOff>
      <xdr:row>20</xdr:row>
      <xdr:rowOff>152400</xdr:rowOff>
    </xdr:to>
    <xdr:cxnSp macro="">
      <xdr:nvCxnSpPr>
        <xdr:cNvPr id="19" name="Straight Connector 18">
          <a:extLst>
            <a:ext uri="{FF2B5EF4-FFF2-40B4-BE49-F238E27FC236}">
              <a16:creationId xmlns:a16="http://schemas.microsoft.com/office/drawing/2014/main" id="{25B3B3CE-C769-42A6-82E1-246C5EAA00FC}"/>
            </a:ext>
          </a:extLst>
        </xdr:cNvPr>
        <xdr:cNvCxnSpPr/>
      </xdr:nvCxnSpPr>
      <xdr:spPr>
        <a:xfrm>
          <a:off x="12000139" y="4978853"/>
          <a:ext cx="3588204" cy="217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424499</xdr:colOff>
      <xdr:row>15</xdr:row>
      <xdr:rowOff>115726</xdr:rowOff>
    </xdr:from>
    <xdr:to>
      <xdr:col>15</xdr:col>
      <xdr:colOff>1197385</xdr:colOff>
      <xdr:row>16</xdr:row>
      <xdr:rowOff>18403</xdr:rowOff>
    </xdr:to>
    <xdr:sp macro="" textlink="">
      <xdr:nvSpPr>
        <xdr:cNvPr id="20" name="TextBox 19">
          <a:extLst>
            <a:ext uri="{FF2B5EF4-FFF2-40B4-BE49-F238E27FC236}">
              <a16:creationId xmlns:a16="http://schemas.microsoft.com/office/drawing/2014/main" id="{ADFAD624-6184-4A8F-9FB2-1F87F844BE3E}"/>
            </a:ext>
          </a:extLst>
        </xdr:cNvPr>
        <xdr:cNvSpPr txBox="1"/>
      </xdr:nvSpPr>
      <xdr:spPr>
        <a:xfrm rot="19642716">
          <a:off x="9692324" y="3173251"/>
          <a:ext cx="1687286" cy="331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1</a:t>
          </a:r>
        </a:p>
      </xdr:txBody>
    </xdr:sp>
    <xdr:clientData/>
  </xdr:twoCellAnchor>
  <xdr:twoCellAnchor>
    <xdr:from>
      <xdr:col>14</xdr:col>
      <xdr:colOff>838155</xdr:colOff>
      <xdr:row>17</xdr:row>
      <xdr:rowOff>474954</xdr:rowOff>
    </xdr:from>
    <xdr:to>
      <xdr:col>15</xdr:col>
      <xdr:colOff>1611041</xdr:colOff>
      <xdr:row>19</xdr:row>
      <xdr:rowOff>61946</xdr:rowOff>
    </xdr:to>
    <xdr:sp macro="" textlink="">
      <xdr:nvSpPr>
        <xdr:cNvPr id="21" name="TextBox 20">
          <a:extLst>
            <a:ext uri="{FF2B5EF4-FFF2-40B4-BE49-F238E27FC236}">
              <a16:creationId xmlns:a16="http://schemas.microsoft.com/office/drawing/2014/main" id="{99E05110-BB25-428C-A69F-C3BBBC4510B3}"/>
            </a:ext>
          </a:extLst>
        </xdr:cNvPr>
        <xdr:cNvSpPr txBox="1"/>
      </xdr:nvSpPr>
      <xdr:spPr>
        <a:xfrm rot="1201062">
          <a:off x="10105980" y="4189704"/>
          <a:ext cx="1687286" cy="329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Alternative 2</a:t>
          </a:r>
        </a:p>
      </xdr:txBody>
    </xdr:sp>
    <xdr:clientData/>
  </xdr:twoCellAnchor>
  <xdr:twoCellAnchor>
    <xdr:from>
      <xdr:col>16</xdr:col>
      <xdr:colOff>612771</xdr:colOff>
      <xdr:row>8</xdr:row>
      <xdr:rowOff>176599</xdr:rowOff>
    </xdr:from>
    <xdr:to>
      <xdr:col>18</xdr:col>
      <xdr:colOff>190063</xdr:colOff>
      <xdr:row>10</xdr:row>
      <xdr:rowOff>134288</xdr:rowOff>
    </xdr:to>
    <xdr:sp macro="" textlink="">
      <xdr:nvSpPr>
        <xdr:cNvPr id="22" name="TextBox 21">
          <a:extLst>
            <a:ext uri="{FF2B5EF4-FFF2-40B4-BE49-F238E27FC236}">
              <a16:creationId xmlns:a16="http://schemas.microsoft.com/office/drawing/2014/main" id="{47208C2E-00AB-4F57-82E5-F5C54FB8B6FF}"/>
            </a:ext>
          </a:extLst>
        </xdr:cNvPr>
        <xdr:cNvSpPr txBox="1"/>
      </xdr:nvSpPr>
      <xdr:spPr>
        <a:xfrm>
          <a:off x="12890496" y="1700599"/>
          <a:ext cx="1777567" cy="33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up (0.45)</a:t>
          </a:r>
          <a:endParaRPr lang="en-US" sz="1800">
            <a:latin typeface="Lucida Bright" panose="02040602050505020304" pitchFamily="18" charset="0"/>
          </a:endParaRPr>
        </a:p>
      </xdr:txBody>
    </xdr:sp>
    <xdr:clientData/>
  </xdr:twoCellAnchor>
  <xdr:twoCellAnchor>
    <xdr:from>
      <xdr:col>16</xdr:col>
      <xdr:colOff>644871</xdr:colOff>
      <xdr:row>14</xdr:row>
      <xdr:rowOff>104405</xdr:rowOff>
    </xdr:from>
    <xdr:to>
      <xdr:col>18</xdr:col>
      <xdr:colOff>533217</xdr:colOff>
      <xdr:row>15</xdr:row>
      <xdr:rowOff>196221</xdr:rowOff>
    </xdr:to>
    <xdr:sp macro="" textlink="">
      <xdr:nvSpPr>
        <xdr:cNvPr id="23" name="TextBox 22">
          <a:extLst>
            <a:ext uri="{FF2B5EF4-FFF2-40B4-BE49-F238E27FC236}">
              <a16:creationId xmlns:a16="http://schemas.microsoft.com/office/drawing/2014/main" id="{B83881F7-CC5B-46EB-A087-86957AB756B3}"/>
            </a:ext>
          </a:extLst>
        </xdr:cNvPr>
        <xdr:cNvSpPr txBox="1"/>
      </xdr:nvSpPr>
      <xdr:spPr>
        <a:xfrm>
          <a:off x="12922596" y="2942855"/>
          <a:ext cx="2088621" cy="31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Point</a:t>
          </a:r>
          <a:r>
            <a:rPr lang="en-US" sz="1800" baseline="0">
              <a:latin typeface="Lucida Bright" panose="02040602050505020304" pitchFamily="18" charset="0"/>
            </a:rPr>
            <a:t> down (0.55)</a:t>
          </a:r>
          <a:endParaRPr lang="en-US" sz="1800">
            <a:latin typeface="Lucida Bright" panose="02040602050505020304" pitchFamily="18" charset="0"/>
          </a:endParaRPr>
        </a:p>
      </xdr:txBody>
    </xdr:sp>
    <xdr:clientData/>
  </xdr:twoCellAnchor>
  <xdr:twoCellAnchor>
    <xdr:from>
      <xdr:col>18</xdr:col>
      <xdr:colOff>1131554</xdr:colOff>
      <xdr:row>10</xdr:row>
      <xdr:rowOff>119428</xdr:rowOff>
    </xdr:from>
    <xdr:to>
      <xdr:col>19</xdr:col>
      <xdr:colOff>505815</xdr:colOff>
      <xdr:row>11</xdr:row>
      <xdr:rowOff>163287</xdr:rowOff>
    </xdr:to>
    <xdr:sp macro="" textlink="">
      <xdr:nvSpPr>
        <xdr:cNvPr id="24" name="TextBox 23">
          <a:extLst>
            <a:ext uri="{FF2B5EF4-FFF2-40B4-BE49-F238E27FC236}">
              <a16:creationId xmlns:a16="http://schemas.microsoft.com/office/drawing/2014/main" id="{91AD122D-27E2-4960-B0FF-54FABDF7BC37}"/>
            </a:ext>
          </a:extLst>
        </xdr:cNvPr>
        <xdr:cNvSpPr txBox="1"/>
      </xdr:nvSpPr>
      <xdr:spPr>
        <a:xfrm>
          <a:off x="15609554" y="2024428"/>
          <a:ext cx="1317361" cy="4058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1294841</xdr:colOff>
      <xdr:row>15</xdr:row>
      <xdr:rowOff>10887</xdr:rowOff>
    </xdr:from>
    <xdr:to>
      <xdr:col>20</xdr:col>
      <xdr:colOff>21770</xdr:colOff>
      <xdr:row>15</xdr:row>
      <xdr:rowOff>389719</xdr:rowOff>
    </xdr:to>
    <xdr:sp macro="" textlink="">
      <xdr:nvSpPr>
        <xdr:cNvPr id="25" name="TextBox 24">
          <a:extLst>
            <a:ext uri="{FF2B5EF4-FFF2-40B4-BE49-F238E27FC236}">
              <a16:creationId xmlns:a16="http://schemas.microsoft.com/office/drawing/2014/main" id="{F91A5A42-B9D8-458C-8933-51CD88B35CE4}"/>
            </a:ext>
          </a:extLst>
        </xdr:cNvPr>
        <xdr:cNvSpPr txBox="1"/>
      </xdr:nvSpPr>
      <xdr:spPr>
        <a:xfrm>
          <a:off x="15772841" y="3068412"/>
          <a:ext cx="1279629" cy="37883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-$10,000</a:t>
          </a:r>
        </a:p>
      </xdr:txBody>
    </xdr:sp>
    <xdr:clientData/>
  </xdr:twoCellAnchor>
  <xdr:twoCellAnchor>
    <xdr:from>
      <xdr:col>18</xdr:col>
      <xdr:colOff>1295399</xdr:colOff>
      <xdr:row>19</xdr:row>
      <xdr:rowOff>272142</xdr:rowOff>
    </xdr:from>
    <xdr:to>
      <xdr:col>20</xdr:col>
      <xdr:colOff>49174</xdr:colOff>
      <xdr:row>20</xdr:row>
      <xdr:rowOff>248519</xdr:rowOff>
    </xdr:to>
    <xdr:sp macro="" textlink="">
      <xdr:nvSpPr>
        <xdr:cNvPr id="26" name="TextBox 25">
          <a:extLst>
            <a:ext uri="{FF2B5EF4-FFF2-40B4-BE49-F238E27FC236}">
              <a16:creationId xmlns:a16="http://schemas.microsoft.com/office/drawing/2014/main" id="{FC7255F7-E991-4539-949A-95271817A1B5}"/>
            </a:ext>
          </a:extLst>
        </xdr:cNvPr>
        <xdr:cNvSpPr txBox="1"/>
      </xdr:nvSpPr>
      <xdr:spPr>
        <a:xfrm>
          <a:off x="15773399" y="4729842"/>
          <a:ext cx="1306475" cy="366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15</xdr:col>
      <xdr:colOff>2114442</xdr:colOff>
      <xdr:row>19</xdr:row>
      <xdr:rowOff>10886</xdr:rowOff>
    </xdr:from>
    <xdr:to>
      <xdr:col>18</xdr:col>
      <xdr:colOff>1153885</xdr:colOff>
      <xdr:row>19</xdr:row>
      <xdr:rowOff>348620</xdr:rowOff>
    </xdr:to>
    <xdr:sp macro="" textlink="">
      <xdr:nvSpPr>
        <xdr:cNvPr id="27" name="TextBox 26">
          <a:extLst>
            <a:ext uri="{FF2B5EF4-FFF2-40B4-BE49-F238E27FC236}">
              <a16:creationId xmlns:a16="http://schemas.microsoft.com/office/drawing/2014/main" id="{F9F3264C-3A16-4FD0-BB86-40F7AF05CC2C}"/>
            </a:ext>
          </a:extLst>
        </xdr:cNvPr>
        <xdr:cNvSpPr txBox="1"/>
      </xdr:nvSpPr>
      <xdr:spPr>
        <a:xfrm>
          <a:off x="12277617" y="4468586"/>
          <a:ext cx="3354268" cy="33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does not play the game</a:t>
          </a:r>
          <a:endParaRPr lang="en-US" sz="1800">
            <a:latin typeface="Lucida Bright" panose="02040602050505020304" pitchFamily="18" charset="0"/>
          </a:endParaRPr>
        </a:p>
      </xdr:txBody>
    </xdr:sp>
    <xdr:clientData/>
  </xdr:twoCellAnchor>
  <xdr:twoCellAnchor>
    <xdr:from>
      <xdr:col>14</xdr:col>
      <xdr:colOff>587828</xdr:colOff>
      <xdr:row>21</xdr:row>
      <xdr:rowOff>97972</xdr:rowOff>
    </xdr:from>
    <xdr:to>
      <xdr:col>14</xdr:col>
      <xdr:colOff>587829</xdr:colOff>
      <xdr:row>32</xdr:row>
      <xdr:rowOff>43543</xdr:rowOff>
    </xdr:to>
    <xdr:cxnSp macro="">
      <xdr:nvCxnSpPr>
        <xdr:cNvPr id="28" name="Straight Connector 27">
          <a:extLst>
            <a:ext uri="{FF2B5EF4-FFF2-40B4-BE49-F238E27FC236}">
              <a16:creationId xmlns:a16="http://schemas.microsoft.com/office/drawing/2014/main" id="{EBF435D7-2E57-4BC3-9DC0-B5467C8DF787}"/>
            </a:ext>
          </a:extLst>
        </xdr:cNvPr>
        <xdr:cNvCxnSpPr/>
      </xdr:nvCxnSpPr>
      <xdr:spPr>
        <a:xfrm>
          <a:off x="9855653" y="5327197"/>
          <a:ext cx="1" cy="31650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555171</xdr:colOff>
      <xdr:row>32</xdr:row>
      <xdr:rowOff>10886</xdr:rowOff>
    </xdr:from>
    <xdr:to>
      <xdr:col>18</xdr:col>
      <xdr:colOff>1513114</xdr:colOff>
      <xdr:row>32</xdr:row>
      <xdr:rowOff>32657</xdr:rowOff>
    </xdr:to>
    <xdr:cxnSp macro="">
      <xdr:nvCxnSpPr>
        <xdr:cNvPr id="29" name="Straight Connector 28">
          <a:extLst>
            <a:ext uri="{FF2B5EF4-FFF2-40B4-BE49-F238E27FC236}">
              <a16:creationId xmlns:a16="http://schemas.microsoft.com/office/drawing/2014/main" id="{8BEC33A3-3524-497A-A2CF-1E4A371DF72F}"/>
            </a:ext>
          </a:extLst>
        </xdr:cNvPr>
        <xdr:cNvCxnSpPr/>
      </xdr:nvCxnSpPr>
      <xdr:spPr>
        <a:xfrm flipH="1">
          <a:off x="9822996" y="8459561"/>
          <a:ext cx="6168118" cy="21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522514</xdr:colOff>
      <xdr:row>32</xdr:row>
      <xdr:rowOff>174173</xdr:rowOff>
    </xdr:from>
    <xdr:to>
      <xdr:col>15</xdr:col>
      <xdr:colOff>762000</xdr:colOff>
      <xdr:row>33</xdr:row>
      <xdr:rowOff>183207</xdr:rowOff>
    </xdr:to>
    <xdr:sp macro="" textlink="">
      <xdr:nvSpPr>
        <xdr:cNvPr id="30" name="TextBox 29">
          <a:extLst>
            <a:ext uri="{FF2B5EF4-FFF2-40B4-BE49-F238E27FC236}">
              <a16:creationId xmlns:a16="http://schemas.microsoft.com/office/drawing/2014/main" id="{526C3096-DA7E-453B-B854-256066353764}"/>
            </a:ext>
          </a:extLst>
        </xdr:cNvPr>
        <xdr:cNvSpPr txBox="1"/>
      </xdr:nvSpPr>
      <xdr:spPr>
        <a:xfrm>
          <a:off x="9790339" y="8622848"/>
          <a:ext cx="1153886"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15</xdr:col>
      <xdr:colOff>1055915</xdr:colOff>
      <xdr:row>32</xdr:row>
      <xdr:rowOff>152400</xdr:rowOff>
    </xdr:from>
    <xdr:to>
      <xdr:col>16</xdr:col>
      <xdr:colOff>76200</xdr:colOff>
      <xdr:row>33</xdr:row>
      <xdr:rowOff>161434</xdr:rowOff>
    </xdr:to>
    <xdr:sp macro="" textlink="">
      <xdr:nvSpPr>
        <xdr:cNvPr id="31" name="TextBox 30">
          <a:extLst>
            <a:ext uri="{FF2B5EF4-FFF2-40B4-BE49-F238E27FC236}">
              <a16:creationId xmlns:a16="http://schemas.microsoft.com/office/drawing/2014/main" id="{ED86D48B-7CAB-4B69-AAFE-A457151DEC52}"/>
            </a:ext>
          </a:extLst>
        </xdr:cNvPr>
        <xdr:cNvSpPr txBox="1"/>
      </xdr:nvSpPr>
      <xdr:spPr>
        <a:xfrm>
          <a:off x="11238140" y="8601075"/>
          <a:ext cx="1115785"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16</xdr:col>
      <xdr:colOff>272144</xdr:colOff>
      <xdr:row>32</xdr:row>
      <xdr:rowOff>174171</xdr:rowOff>
    </xdr:from>
    <xdr:to>
      <xdr:col>16</xdr:col>
      <xdr:colOff>1001486</xdr:colOff>
      <xdr:row>33</xdr:row>
      <xdr:rowOff>183205</xdr:rowOff>
    </xdr:to>
    <xdr:sp macro="" textlink="">
      <xdr:nvSpPr>
        <xdr:cNvPr id="32" name="TextBox 31">
          <a:extLst>
            <a:ext uri="{FF2B5EF4-FFF2-40B4-BE49-F238E27FC236}">
              <a16:creationId xmlns:a16="http://schemas.microsoft.com/office/drawing/2014/main" id="{FEE0E825-6B9C-462E-A677-413CB1E65CE8}"/>
            </a:ext>
          </a:extLst>
        </xdr:cNvPr>
        <xdr:cNvSpPr txBox="1"/>
      </xdr:nvSpPr>
      <xdr:spPr>
        <a:xfrm>
          <a:off x="12549869" y="8622846"/>
          <a:ext cx="729342"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16</xdr:col>
      <xdr:colOff>1240972</xdr:colOff>
      <xdr:row>32</xdr:row>
      <xdr:rowOff>141514</xdr:rowOff>
    </xdr:from>
    <xdr:to>
      <xdr:col>18</xdr:col>
      <xdr:colOff>152401</xdr:colOff>
      <xdr:row>33</xdr:row>
      <xdr:rowOff>150548</xdr:rowOff>
    </xdr:to>
    <xdr:sp macro="" textlink="">
      <xdr:nvSpPr>
        <xdr:cNvPr id="33" name="TextBox 32">
          <a:extLst>
            <a:ext uri="{FF2B5EF4-FFF2-40B4-BE49-F238E27FC236}">
              <a16:creationId xmlns:a16="http://schemas.microsoft.com/office/drawing/2014/main" id="{53E569C2-E591-4F7F-AC7E-8BF2699437E9}"/>
            </a:ext>
          </a:extLst>
        </xdr:cNvPr>
        <xdr:cNvSpPr txBox="1"/>
      </xdr:nvSpPr>
      <xdr:spPr>
        <a:xfrm>
          <a:off x="13518697" y="8590189"/>
          <a:ext cx="1111704"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$10,000</a:t>
          </a:r>
        </a:p>
      </xdr:txBody>
    </xdr:sp>
    <xdr:clientData/>
  </xdr:twoCellAnchor>
  <xdr:twoCellAnchor>
    <xdr:from>
      <xdr:col>18</xdr:col>
      <xdr:colOff>413658</xdr:colOff>
      <xdr:row>32</xdr:row>
      <xdr:rowOff>152399</xdr:rowOff>
    </xdr:from>
    <xdr:to>
      <xdr:col>18</xdr:col>
      <xdr:colOff>1589315</xdr:colOff>
      <xdr:row>33</xdr:row>
      <xdr:rowOff>161433</xdr:rowOff>
    </xdr:to>
    <xdr:sp macro="" textlink="">
      <xdr:nvSpPr>
        <xdr:cNvPr id="34" name="TextBox 33">
          <a:extLst>
            <a:ext uri="{FF2B5EF4-FFF2-40B4-BE49-F238E27FC236}">
              <a16:creationId xmlns:a16="http://schemas.microsoft.com/office/drawing/2014/main" id="{C9534996-6CF0-4F9C-8A18-95017B2837BB}"/>
            </a:ext>
          </a:extLst>
        </xdr:cNvPr>
        <xdr:cNvSpPr txBox="1"/>
      </xdr:nvSpPr>
      <xdr:spPr>
        <a:xfrm>
          <a:off x="14891658" y="8601074"/>
          <a:ext cx="1175657" cy="36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$20,000</a:t>
          </a:r>
        </a:p>
      </xdr:txBody>
    </xdr:sp>
    <xdr:clientData/>
  </xdr:twoCellAnchor>
  <xdr:twoCellAnchor>
    <xdr:from>
      <xdr:col>13</xdr:col>
      <xdr:colOff>533402</xdr:colOff>
      <xdr:row>30</xdr:row>
      <xdr:rowOff>348343</xdr:rowOff>
    </xdr:from>
    <xdr:to>
      <xdr:col>14</xdr:col>
      <xdr:colOff>500744</xdr:colOff>
      <xdr:row>31</xdr:row>
      <xdr:rowOff>346492</xdr:rowOff>
    </xdr:to>
    <xdr:sp macro="" textlink="">
      <xdr:nvSpPr>
        <xdr:cNvPr id="35" name="TextBox 34">
          <a:extLst>
            <a:ext uri="{FF2B5EF4-FFF2-40B4-BE49-F238E27FC236}">
              <a16:creationId xmlns:a16="http://schemas.microsoft.com/office/drawing/2014/main" id="{7EF5E10C-E4A8-4F90-8ACE-75333723CA5A}"/>
            </a:ext>
          </a:extLst>
        </xdr:cNvPr>
        <xdr:cNvSpPr txBox="1"/>
      </xdr:nvSpPr>
      <xdr:spPr>
        <a:xfrm>
          <a:off x="9058277" y="8092168"/>
          <a:ext cx="710292" cy="36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13</xdr:col>
      <xdr:colOff>489860</xdr:colOff>
      <xdr:row>29</xdr:row>
      <xdr:rowOff>97972</xdr:rowOff>
    </xdr:from>
    <xdr:to>
      <xdr:col>14</xdr:col>
      <xdr:colOff>457202</xdr:colOff>
      <xdr:row>30</xdr:row>
      <xdr:rowOff>150549</xdr:rowOff>
    </xdr:to>
    <xdr:sp macro="" textlink="">
      <xdr:nvSpPr>
        <xdr:cNvPr id="36" name="TextBox 35">
          <a:extLst>
            <a:ext uri="{FF2B5EF4-FFF2-40B4-BE49-F238E27FC236}">
              <a16:creationId xmlns:a16="http://schemas.microsoft.com/office/drawing/2014/main" id="{3A8CEC00-DBEA-45FD-B384-50705BCEDE31}"/>
            </a:ext>
          </a:extLst>
        </xdr:cNvPr>
        <xdr:cNvSpPr txBox="1"/>
      </xdr:nvSpPr>
      <xdr:spPr>
        <a:xfrm>
          <a:off x="9014735" y="7527472"/>
          <a:ext cx="710292" cy="36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13</xdr:col>
      <xdr:colOff>511632</xdr:colOff>
      <xdr:row>27</xdr:row>
      <xdr:rowOff>32658</xdr:rowOff>
    </xdr:from>
    <xdr:to>
      <xdr:col>14</xdr:col>
      <xdr:colOff>478974</xdr:colOff>
      <xdr:row>28</xdr:row>
      <xdr:rowOff>85235</xdr:rowOff>
    </xdr:to>
    <xdr:sp macro="" textlink="">
      <xdr:nvSpPr>
        <xdr:cNvPr id="37" name="TextBox 36">
          <a:extLst>
            <a:ext uri="{FF2B5EF4-FFF2-40B4-BE49-F238E27FC236}">
              <a16:creationId xmlns:a16="http://schemas.microsoft.com/office/drawing/2014/main" id="{7B63669F-E175-47DD-8F2A-B97CF131B0E9}"/>
            </a:ext>
          </a:extLst>
        </xdr:cNvPr>
        <xdr:cNvSpPr txBox="1"/>
      </xdr:nvSpPr>
      <xdr:spPr>
        <a:xfrm>
          <a:off x="9036507" y="6966858"/>
          <a:ext cx="710292" cy="357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0.15</a:t>
          </a:r>
        </a:p>
      </xdr:txBody>
    </xdr:sp>
    <xdr:clientData/>
  </xdr:twoCellAnchor>
  <xdr:twoCellAnchor>
    <xdr:from>
      <xdr:col>13</xdr:col>
      <xdr:colOff>533404</xdr:colOff>
      <xdr:row>24</xdr:row>
      <xdr:rowOff>10886</xdr:rowOff>
    </xdr:from>
    <xdr:to>
      <xdr:col>14</xdr:col>
      <xdr:colOff>500746</xdr:colOff>
      <xdr:row>26</xdr:row>
      <xdr:rowOff>9035</xdr:rowOff>
    </xdr:to>
    <xdr:sp macro="" textlink="">
      <xdr:nvSpPr>
        <xdr:cNvPr id="38" name="TextBox 37">
          <a:extLst>
            <a:ext uri="{FF2B5EF4-FFF2-40B4-BE49-F238E27FC236}">
              <a16:creationId xmlns:a16="http://schemas.microsoft.com/office/drawing/2014/main" id="{65DBD655-0112-4BAB-A6D0-CEE1B33C9943}"/>
            </a:ext>
          </a:extLst>
        </xdr:cNvPr>
        <xdr:cNvSpPr txBox="1"/>
      </xdr:nvSpPr>
      <xdr:spPr>
        <a:xfrm>
          <a:off x="9058279" y="6373586"/>
          <a:ext cx="710292" cy="37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30</a:t>
          </a:r>
        </a:p>
      </xdr:txBody>
    </xdr:sp>
    <xdr:clientData/>
  </xdr:twoCellAnchor>
  <xdr:twoCellAnchor>
    <xdr:from>
      <xdr:col>14</xdr:col>
      <xdr:colOff>457200</xdr:colOff>
      <xdr:row>29</xdr:row>
      <xdr:rowOff>272144</xdr:rowOff>
    </xdr:from>
    <xdr:to>
      <xdr:col>15</xdr:col>
      <xdr:colOff>1545771</xdr:colOff>
      <xdr:row>32</xdr:row>
      <xdr:rowOff>21772</xdr:rowOff>
    </xdr:to>
    <xdr:cxnSp macro="">
      <xdr:nvCxnSpPr>
        <xdr:cNvPr id="39" name="Connector: Elbow 38">
          <a:extLst>
            <a:ext uri="{FF2B5EF4-FFF2-40B4-BE49-F238E27FC236}">
              <a16:creationId xmlns:a16="http://schemas.microsoft.com/office/drawing/2014/main" id="{2375F187-5D1C-4F60-806C-3E9AA435636D}"/>
            </a:ext>
          </a:extLst>
        </xdr:cNvPr>
        <xdr:cNvCxnSpPr/>
      </xdr:nvCxnSpPr>
      <xdr:spPr>
        <a:xfrm>
          <a:off x="9725025" y="7701644"/>
          <a:ext cx="2002971" cy="768803"/>
        </a:xfrm>
        <a:prstGeom prst="bentConnector3">
          <a:avLst>
            <a:gd name="adj1" fmla="val 973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587829</xdr:colOff>
      <xdr:row>27</xdr:row>
      <xdr:rowOff>228601</xdr:rowOff>
    </xdr:from>
    <xdr:to>
      <xdr:col>16</xdr:col>
      <xdr:colOff>587828</xdr:colOff>
      <xdr:row>32</xdr:row>
      <xdr:rowOff>43543</xdr:rowOff>
    </xdr:to>
    <xdr:cxnSp macro="">
      <xdr:nvCxnSpPr>
        <xdr:cNvPr id="40" name="Connector: Elbow 39">
          <a:extLst>
            <a:ext uri="{FF2B5EF4-FFF2-40B4-BE49-F238E27FC236}">
              <a16:creationId xmlns:a16="http://schemas.microsoft.com/office/drawing/2014/main" id="{E0640D56-384B-4622-8CDD-12A69C3B733A}"/>
            </a:ext>
          </a:extLst>
        </xdr:cNvPr>
        <xdr:cNvCxnSpPr/>
      </xdr:nvCxnSpPr>
      <xdr:spPr>
        <a:xfrm>
          <a:off x="9855654" y="7162801"/>
          <a:ext cx="3009899" cy="1329417"/>
        </a:xfrm>
        <a:prstGeom prst="bentConnector3">
          <a:avLst>
            <a:gd name="adj1" fmla="val 10035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587830</xdr:colOff>
      <xdr:row>25</xdr:row>
      <xdr:rowOff>43544</xdr:rowOff>
    </xdr:from>
    <xdr:to>
      <xdr:col>16</xdr:col>
      <xdr:colOff>1817915</xdr:colOff>
      <xdr:row>32</xdr:row>
      <xdr:rowOff>108857</xdr:rowOff>
    </xdr:to>
    <xdr:cxnSp macro="">
      <xdr:nvCxnSpPr>
        <xdr:cNvPr id="41" name="Connector: Elbow 40">
          <a:extLst>
            <a:ext uri="{FF2B5EF4-FFF2-40B4-BE49-F238E27FC236}">
              <a16:creationId xmlns:a16="http://schemas.microsoft.com/office/drawing/2014/main" id="{912D1C8E-CC90-442C-B1CB-7930BF519035}"/>
            </a:ext>
          </a:extLst>
        </xdr:cNvPr>
        <xdr:cNvCxnSpPr/>
      </xdr:nvCxnSpPr>
      <xdr:spPr>
        <a:xfrm>
          <a:off x="9855655" y="6596744"/>
          <a:ext cx="4239985" cy="1960788"/>
        </a:xfrm>
        <a:prstGeom prst="bentConnector3">
          <a:avLst>
            <a:gd name="adj1" fmla="val 10063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394821</xdr:colOff>
      <xdr:row>26</xdr:row>
      <xdr:rowOff>142764</xdr:rowOff>
    </xdr:from>
    <xdr:to>
      <xdr:col>18</xdr:col>
      <xdr:colOff>735177</xdr:colOff>
      <xdr:row>29</xdr:row>
      <xdr:rowOff>186307</xdr:rowOff>
    </xdr:to>
    <xdr:sp macro="" textlink="">
      <xdr:nvSpPr>
        <xdr:cNvPr id="42" name="Freeform: Shape 41">
          <a:extLst>
            <a:ext uri="{FF2B5EF4-FFF2-40B4-BE49-F238E27FC236}">
              <a16:creationId xmlns:a16="http://schemas.microsoft.com/office/drawing/2014/main" id="{1AAF80A3-6490-4AFD-B224-8ECB21F867D4}"/>
            </a:ext>
          </a:extLst>
        </xdr:cNvPr>
        <xdr:cNvSpPr/>
      </xdr:nvSpPr>
      <xdr:spPr>
        <a:xfrm rot="19737727" flipV="1">
          <a:off x="9662646" y="6886464"/>
          <a:ext cx="5550531" cy="729343"/>
        </a:xfrm>
        <a:custGeom>
          <a:avLst/>
          <a:gdLst>
            <a:gd name="connsiteX0" fmla="*/ 0 w 1654629"/>
            <a:gd name="connsiteY0" fmla="*/ 428120 h 428120"/>
            <a:gd name="connsiteX1" fmla="*/ 1317172 w 1654629"/>
            <a:gd name="connsiteY1" fmla="*/ 14463 h 428120"/>
            <a:gd name="connsiteX2" fmla="*/ 1654629 w 1654629"/>
            <a:gd name="connsiteY2" fmla="*/ 134206 h 428120"/>
          </a:gdLst>
          <a:ahLst/>
          <a:cxnLst>
            <a:cxn ang="0">
              <a:pos x="connsiteX0" y="connsiteY0"/>
            </a:cxn>
            <a:cxn ang="0">
              <a:pos x="connsiteX1" y="connsiteY1"/>
            </a:cxn>
            <a:cxn ang="0">
              <a:pos x="connsiteX2" y="connsiteY2"/>
            </a:cxn>
          </a:cxnLst>
          <a:rect l="l" t="t" r="r" b="b"/>
          <a:pathLst>
            <a:path w="1654629" h="428120">
              <a:moveTo>
                <a:pt x="0" y="428120"/>
              </a:moveTo>
              <a:cubicBezTo>
                <a:pt x="520700" y="245784"/>
                <a:pt x="1041401" y="63449"/>
                <a:pt x="1317172" y="14463"/>
              </a:cubicBezTo>
              <a:cubicBezTo>
                <a:pt x="1592944" y="-34523"/>
                <a:pt x="1623786" y="49841"/>
                <a:pt x="1654629" y="13420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525126</xdr:colOff>
      <xdr:row>31</xdr:row>
      <xdr:rowOff>185057</xdr:rowOff>
    </xdr:from>
    <xdr:to>
      <xdr:col>12</xdr:col>
      <xdr:colOff>370115</xdr:colOff>
      <xdr:row>43</xdr:row>
      <xdr:rowOff>261258</xdr:rowOff>
    </xdr:to>
    <xdr:sp macro="" textlink="">
      <xdr:nvSpPr>
        <xdr:cNvPr id="43" name="TextBox 42">
          <a:extLst>
            <a:ext uri="{FF2B5EF4-FFF2-40B4-BE49-F238E27FC236}">
              <a16:creationId xmlns:a16="http://schemas.microsoft.com/office/drawing/2014/main" id="{DDDC8742-9D86-4388-BD9D-F7EAEE4FC4F3}"/>
            </a:ext>
          </a:extLst>
        </xdr:cNvPr>
        <xdr:cNvSpPr txBox="1"/>
      </xdr:nvSpPr>
      <xdr:spPr>
        <a:xfrm>
          <a:off x="525126" y="8290832"/>
          <a:ext cx="7531664" cy="401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Mark</a:t>
          </a:r>
          <a:r>
            <a:rPr lang="en-US" sz="1800" baseline="0">
              <a:latin typeface="Lucida Bright" panose="02040602050505020304" pitchFamily="18" charset="0"/>
            </a:rPr>
            <a:t> objective is to maximize his total utility. Here are the steps:</a:t>
          </a:r>
        </a:p>
        <a:p>
          <a:endParaRPr lang="en-US" sz="1800" baseline="0">
            <a:latin typeface="Lucida Bright" panose="02040602050505020304" pitchFamily="18" charset="0"/>
          </a:endParaRPr>
        </a:p>
        <a:p>
          <a:r>
            <a:rPr lang="en-US" sz="1800" baseline="0">
              <a:latin typeface="Lucida Bright" panose="02040602050505020304" pitchFamily="18" charset="0"/>
            </a:rPr>
            <a:t>Step 1: Extract data from the utility curve</a:t>
          </a:r>
        </a:p>
        <a:p>
          <a:endParaRPr lang="en-US" sz="1800" baseline="0">
            <a:latin typeface="Lucida Bright" panose="02040602050505020304" pitchFamily="18" charset="0"/>
          </a:endParaRPr>
        </a:p>
        <a:p>
          <a:r>
            <a:rPr lang="en-US" sz="1800" baseline="0">
              <a:latin typeface="Lucida Bright" panose="02040602050505020304" pitchFamily="18" charset="0"/>
            </a:rPr>
            <a:t>U (-$10,000) = 0.05</a:t>
          </a:r>
        </a:p>
        <a:p>
          <a:r>
            <a:rPr lang="en-US" sz="1800" baseline="0">
              <a:latin typeface="Lucida Bright" panose="02040602050505020304" pitchFamily="18" charset="0"/>
            </a:rPr>
            <a:t>U($0) = 0.15</a:t>
          </a:r>
        </a:p>
        <a:p>
          <a:r>
            <a:rPr lang="en-US" sz="1800" baseline="0">
              <a:latin typeface="Lucida Bright" panose="02040602050505020304" pitchFamily="18" charset="0"/>
            </a:rPr>
            <a:t>U ($10,000) = 0.3</a:t>
          </a:r>
        </a:p>
        <a:p>
          <a:endParaRPr lang="en-US" sz="1800" baseline="0">
            <a:latin typeface="Lucida Bright" panose="02040602050505020304" pitchFamily="18" charset="0"/>
          </a:endParaRPr>
        </a:p>
        <a:p>
          <a:r>
            <a:rPr lang="en-US" sz="1800" baseline="0">
              <a:latin typeface="Lucida Bright" panose="02040602050505020304" pitchFamily="18" charset="0"/>
            </a:rPr>
            <a:t>Step 2. Replace monetary values with utility values</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1: play the game) = 0.45 *0.3 +0.55 *0.05 = 0.1625</a:t>
          </a:r>
        </a:p>
        <a:p>
          <a:endParaRPr lang="en-US" sz="1800" baseline="0">
            <a:latin typeface="Lucida Bright" panose="02040602050505020304" pitchFamily="18" charset="0"/>
          </a:endParaRPr>
        </a:p>
        <a:p>
          <a:r>
            <a:rPr lang="en-US" sz="1800" baseline="0">
              <a:latin typeface="Lucida Bright" panose="02040602050505020304" pitchFamily="18" charset="0"/>
            </a:rPr>
            <a:t>E (alternative 2: do not play the game) = 0.15</a:t>
          </a:r>
          <a:endParaRPr lang="en-US" sz="1800">
            <a:latin typeface="Lucida Bright" panose="02040602050505020304" pitchFamily="18" charset="0"/>
          </a:endParaRPr>
        </a:p>
      </xdr:txBody>
    </xdr:sp>
    <xdr:clientData/>
  </xdr:twoCellAnchor>
  <xdr:twoCellAnchor>
    <xdr:from>
      <xdr:col>15</xdr:col>
      <xdr:colOff>252984</xdr:colOff>
      <xdr:row>34</xdr:row>
      <xdr:rowOff>239486</xdr:rowOff>
    </xdr:from>
    <xdr:to>
      <xdr:col>21</xdr:col>
      <xdr:colOff>65314</xdr:colOff>
      <xdr:row>42</xdr:row>
      <xdr:rowOff>76201</xdr:rowOff>
    </xdr:to>
    <xdr:sp macro="" textlink="">
      <xdr:nvSpPr>
        <xdr:cNvPr id="44" name="TextBox 43">
          <a:extLst>
            <a:ext uri="{FF2B5EF4-FFF2-40B4-BE49-F238E27FC236}">
              <a16:creationId xmlns:a16="http://schemas.microsoft.com/office/drawing/2014/main" id="{6E235BE2-31FA-4B82-AD4F-3B6F86E2A13C}"/>
            </a:ext>
          </a:extLst>
        </xdr:cNvPr>
        <xdr:cNvSpPr txBox="1"/>
      </xdr:nvSpPr>
      <xdr:spPr>
        <a:xfrm>
          <a:off x="10435209" y="9431111"/>
          <a:ext cx="7270405" cy="236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ucida Bright" panose="02040602050505020304" pitchFamily="18" charset="0"/>
            </a:rPr>
            <a:t>Alternative 1 is the better strategy using utility as the decision criterion.</a:t>
          </a:r>
        </a:p>
        <a:p>
          <a:endParaRPr lang="en-US" sz="1800" baseline="0">
            <a:latin typeface="Lucida Bright" panose="02040602050505020304" pitchFamily="18" charset="0"/>
          </a:endParaRPr>
        </a:p>
        <a:p>
          <a:r>
            <a:rPr lang="en-US" sz="1800" baseline="0">
              <a:latin typeface="Lucida Bright" panose="02040602050505020304" pitchFamily="18" charset="0"/>
            </a:rPr>
            <a:t>If the EMV had been used, alternative 2 would have been the best strategy.</a:t>
          </a:r>
        </a:p>
        <a:p>
          <a:endParaRPr lang="en-US" sz="1800" baseline="0">
            <a:latin typeface="Lucida Bright" panose="02040602050505020304" pitchFamily="18" charset="0"/>
          </a:endParaRPr>
        </a:p>
        <a:p>
          <a:r>
            <a:rPr lang="en-US" sz="1800" baseline="0">
              <a:latin typeface="Lucida Bright" panose="02040602050505020304" pitchFamily="18" charset="0"/>
            </a:rPr>
            <a:t>The utility curve shows that Mark is a risk seeker.</a:t>
          </a:r>
        </a:p>
      </xdr:txBody>
    </xdr:sp>
    <xdr:clientData/>
  </xdr:twoCellAnchor>
  <xdr:twoCellAnchor>
    <xdr:from>
      <xdr:col>15</xdr:col>
      <xdr:colOff>1545773</xdr:colOff>
      <xdr:row>19</xdr:row>
      <xdr:rowOff>359227</xdr:rowOff>
    </xdr:from>
    <xdr:to>
      <xdr:col>15</xdr:col>
      <xdr:colOff>2122716</xdr:colOff>
      <xdr:row>21</xdr:row>
      <xdr:rowOff>108857</xdr:rowOff>
    </xdr:to>
    <xdr:sp macro="" textlink="">
      <xdr:nvSpPr>
        <xdr:cNvPr id="45" name="Oval 44">
          <a:extLst>
            <a:ext uri="{FF2B5EF4-FFF2-40B4-BE49-F238E27FC236}">
              <a16:creationId xmlns:a16="http://schemas.microsoft.com/office/drawing/2014/main" id="{3BC0C518-1575-471D-9EC9-EB220E0DC3BB}"/>
            </a:ext>
          </a:extLst>
        </xdr:cNvPr>
        <xdr:cNvSpPr/>
      </xdr:nvSpPr>
      <xdr:spPr>
        <a:xfrm>
          <a:off x="11727998" y="4816927"/>
          <a:ext cx="548368" cy="52115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285750</xdr:colOff>
      <xdr:row>2</xdr:row>
      <xdr:rowOff>15875</xdr:rowOff>
    </xdr:from>
    <xdr:to>
      <xdr:col>26</xdr:col>
      <xdr:colOff>77107</xdr:colOff>
      <xdr:row>7</xdr:row>
      <xdr:rowOff>34925</xdr:rowOff>
    </xdr:to>
    <xdr:sp macro="" textlink="">
      <xdr:nvSpPr>
        <xdr:cNvPr id="2" name="Rounded Rectangle 11">
          <a:hlinkClick xmlns:r="http://schemas.openxmlformats.org/officeDocument/2006/relationships" r:id="rId2"/>
          <a:extLst>
            <a:ext uri="{FF2B5EF4-FFF2-40B4-BE49-F238E27FC236}">
              <a16:creationId xmlns:a16="http://schemas.microsoft.com/office/drawing/2014/main" id="{4C618A14-045D-43E5-B2CB-7D7FF4628768}"/>
            </a:ext>
          </a:extLst>
        </xdr:cNvPr>
        <xdr:cNvSpPr/>
      </xdr:nvSpPr>
      <xdr:spPr>
        <a:xfrm>
          <a:off x="16668750" y="396875"/>
          <a:ext cx="4014107"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190500</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7DAEAF8A-6DE5-45AA-A97B-06C890BD02C6}"/>
            </a:ext>
          </a:extLst>
        </xdr:cNvPr>
        <xdr:cNvSpPr/>
      </xdr:nvSpPr>
      <xdr:spPr>
        <a:xfrm>
          <a:off x="503465" y="68035"/>
          <a:ext cx="1782535"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BC620257-358E-4318-93DE-141CE51E3C65}"/>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1254125</xdr:colOff>
      <xdr:row>1</xdr:row>
      <xdr:rowOff>167821</xdr:rowOff>
    </xdr:from>
    <xdr:to>
      <xdr:col>14</xdr:col>
      <xdr:colOff>1265464</xdr:colOff>
      <xdr:row>6</xdr:row>
      <xdr:rowOff>129721</xdr:rowOff>
    </xdr:to>
    <xdr:sp macro="" textlink="">
      <xdr:nvSpPr>
        <xdr:cNvPr id="4" name="Rectangle: Rounded Corners 5">
          <a:hlinkClick xmlns:r="http://schemas.openxmlformats.org/officeDocument/2006/relationships" r:id="rId2"/>
          <a:extLst>
            <a:ext uri="{FF2B5EF4-FFF2-40B4-BE49-F238E27FC236}">
              <a16:creationId xmlns:a16="http://schemas.microsoft.com/office/drawing/2014/main" id="{9DA41FF4-0C7D-4ADA-9A30-87DB0EA3A389}"/>
            </a:ext>
          </a:extLst>
        </xdr:cNvPr>
        <xdr:cNvSpPr/>
      </xdr:nvSpPr>
      <xdr:spPr>
        <a:xfrm>
          <a:off x="15555232" y="358321"/>
          <a:ext cx="2909661"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6" name="Rounded Rectangle 1">
          <a:extLst>
            <a:ext uri="{FF2B5EF4-FFF2-40B4-BE49-F238E27FC236}">
              <a16:creationId xmlns:a16="http://schemas.microsoft.com/office/drawing/2014/main" id="{FD5FB606-5A86-4461-A0F4-B6C36B604619}"/>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10</xdr:col>
      <xdr:colOff>655865</xdr:colOff>
      <xdr:row>10</xdr:row>
      <xdr:rowOff>0</xdr:rowOff>
    </xdr:from>
    <xdr:to>
      <xdr:col>10</xdr:col>
      <xdr:colOff>655865</xdr:colOff>
      <xdr:row>35</xdr:row>
      <xdr:rowOff>234041</xdr:rowOff>
    </xdr:to>
    <xdr:cxnSp macro="">
      <xdr:nvCxnSpPr>
        <xdr:cNvPr id="8" name="Straight Connector 7">
          <a:extLst>
            <a:ext uri="{FF2B5EF4-FFF2-40B4-BE49-F238E27FC236}">
              <a16:creationId xmlns:a16="http://schemas.microsoft.com/office/drawing/2014/main" id="{AE4CCFED-D0A6-45F0-B819-53A7866D893D}"/>
            </a:ext>
          </a:extLst>
        </xdr:cNvPr>
        <xdr:cNvCxnSpPr/>
      </xdr:nvCxnSpPr>
      <xdr:spPr>
        <a:xfrm flipH="1">
          <a:off x="12793436" y="1905000"/>
          <a:ext cx="0" cy="1079318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446314</xdr:colOff>
      <xdr:row>11</xdr:row>
      <xdr:rowOff>32655</xdr:rowOff>
    </xdr:from>
    <xdr:to>
      <xdr:col>10</xdr:col>
      <xdr:colOff>414564</xdr:colOff>
      <xdr:row>19</xdr:row>
      <xdr:rowOff>185057</xdr:rowOff>
    </xdr:to>
    <xdr:sp macro="" textlink="">
      <xdr:nvSpPr>
        <xdr:cNvPr id="24" name="TextBox 23">
          <a:extLst>
            <a:ext uri="{FF2B5EF4-FFF2-40B4-BE49-F238E27FC236}">
              <a16:creationId xmlns:a16="http://schemas.microsoft.com/office/drawing/2014/main" id="{A1D988A3-8522-4E13-B259-45DA003DE898}"/>
            </a:ext>
          </a:extLst>
        </xdr:cNvPr>
        <xdr:cNvSpPr txBox="1"/>
      </xdr:nvSpPr>
      <xdr:spPr>
        <a:xfrm>
          <a:off x="446314" y="2128155"/>
          <a:ext cx="12093575" cy="28098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Lawrence 3364</a:t>
          </a:r>
        </a:p>
        <a:p>
          <a:r>
            <a:rPr lang="en-US" sz="2400" b="0" i="0" baseline="0">
              <a:solidFill>
                <a:schemeClr val="dk1"/>
              </a:solidFill>
              <a:effectLst/>
              <a:latin typeface="Lucida Bright" panose="02040602050505020304" pitchFamily="18" charset="0"/>
              <a:ea typeface="+mn-ea"/>
              <a:cs typeface="+mn-cs"/>
            </a:rPr>
            <a:t>The datapoints shown on the attached payoff table indicate that the highest possible return was $500. This payoff would be achieved if invested in stock and there were a large rise in the market. </a:t>
          </a:r>
        </a:p>
        <a:p>
          <a:endParaRPr lang="en-US" sz="2400" b="0" i="0" baseline="0">
            <a:solidFill>
              <a:schemeClr val="dk1"/>
            </a:solidFill>
            <a:effectLst/>
            <a:latin typeface="Lucida Bright" panose="02040602050505020304" pitchFamily="18" charset="0"/>
            <a:ea typeface="+mn-ea"/>
            <a:cs typeface="+mn-cs"/>
          </a:endParaRPr>
        </a:p>
        <a:p>
          <a:r>
            <a:rPr lang="en-US" sz="2400" b="0" i="0" baseline="0">
              <a:solidFill>
                <a:schemeClr val="dk1"/>
              </a:solidFill>
              <a:effectLst/>
              <a:latin typeface="Lucida Bright" panose="02040602050505020304" pitchFamily="18" charset="0"/>
              <a:ea typeface="+mn-ea"/>
              <a:cs typeface="+mn-cs"/>
            </a:rPr>
            <a:t>The lowest possible payoff was a loss of $600 which would be incurred if invested in the stock and there were a large fall in the market value. </a:t>
          </a:r>
        </a:p>
      </xdr:txBody>
    </xdr:sp>
    <xdr:clientData/>
  </xdr:twoCellAnchor>
  <xdr:twoCellAnchor>
    <xdr:from>
      <xdr:col>0</xdr:col>
      <xdr:colOff>325664</xdr:colOff>
      <xdr:row>29</xdr:row>
      <xdr:rowOff>164372</xdr:rowOff>
    </xdr:from>
    <xdr:to>
      <xdr:col>10</xdr:col>
      <xdr:colOff>293914</xdr:colOff>
      <xdr:row>32</xdr:row>
      <xdr:rowOff>152400</xdr:rowOff>
    </xdr:to>
    <xdr:sp macro="" textlink="">
      <xdr:nvSpPr>
        <xdr:cNvPr id="25" name="TextBox 24">
          <a:extLst>
            <a:ext uri="{FF2B5EF4-FFF2-40B4-BE49-F238E27FC236}">
              <a16:creationId xmlns:a16="http://schemas.microsoft.com/office/drawing/2014/main" id="{AE158498-8597-405B-BD88-DEB5205960FB}"/>
            </a:ext>
          </a:extLst>
        </xdr:cNvPr>
        <xdr:cNvSpPr txBox="1"/>
      </xdr:nvSpPr>
      <xdr:spPr>
        <a:xfrm>
          <a:off x="325664" y="10079897"/>
          <a:ext cx="12093575" cy="12929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The EMVs are replaced by the Utility values.</a:t>
          </a:r>
        </a:p>
        <a:p>
          <a:endParaRPr lang="en-US" sz="2400" baseline="0">
            <a:latin typeface="Lucida Bright" panose="02040602050505020304" pitchFamily="18" charset="0"/>
          </a:endParaRPr>
        </a:p>
      </xdr:txBody>
    </xdr:sp>
    <xdr:clientData/>
  </xdr:twoCellAnchor>
  <xdr:twoCellAnchor>
    <xdr:from>
      <xdr:col>10</xdr:col>
      <xdr:colOff>914399</xdr:colOff>
      <xdr:row>26</xdr:row>
      <xdr:rowOff>391887</xdr:rowOff>
    </xdr:from>
    <xdr:to>
      <xdr:col>14</xdr:col>
      <xdr:colOff>2231571</xdr:colOff>
      <xdr:row>33</xdr:row>
      <xdr:rowOff>119743</xdr:rowOff>
    </xdr:to>
    <xdr:graphicFrame macro="">
      <xdr:nvGraphicFramePr>
        <xdr:cNvPr id="26" name="Chart 25">
          <a:extLst>
            <a:ext uri="{FF2B5EF4-FFF2-40B4-BE49-F238E27FC236}">
              <a16:creationId xmlns:a16="http://schemas.microsoft.com/office/drawing/2014/main" id="{869FBCB5-479F-4234-A841-3B6C9BB2D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412749</xdr:colOff>
      <xdr:row>43</xdr:row>
      <xdr:rowOff>44628</xdr:rowOff>
    </xdr:from>
    <xdr:to>
      <xdr:col>10</xdr:col>
      <xdr:colOff>380999</xdr:colOff>
      <xdr:row>52</xdr:row>
      <xdr:rowOff>43544</xdr:rowOff>
    </xdr:to>
    <xdr:sp macro="" textlink="">
      <xdr:nvSpPr>
        <xdr:cNvPr id="27" name="TextBox 26">
          <a:extLst>
            <a:ext uri="{FF2B5EF4-FFF2-40B4-BE49-F238E27FC236}">
              <a16:creationId xmlns:a16="http://schemas.microsoft.com/office/drawing/2014/main" id="{A24D4A3B-FCFC-4908-A61F-F63024E43E40}"/>
            </a:ext>
          </a:extLst>
        </xdr:cNvPr>
        <xdr:cNvSpPr txBox="1"/>
      </xdr:nvSpPr>
      <xdr:spPr>
        <a:xfrm>
          <a:off x="412749" y="16027578"/>
          <a:ext cx="12093575" cy="1703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400" b="0" i="0" baseline="0">
              <a:solidFill>
                <a:schemeClr val="dk1"/>
              </a:solidFill>
              <a:effectLst/>
              <a:latin typeface="Lucida Bright" panose="02040602050505020304" pitchFamily="18" charset="0"/>
              <a:ea typeface="+mn-ea"/>
              <a:cs typeface="+mn-cs"/>
            </a:rPr>
            <a:t>Since the decision with the highest expected utility is the stock investment, it would be selected using the expected utility criterion. </a:t>
          </a:r>
          <a:endParaRPr lang="en-US" sz="2400" baseline="0">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56CDF97-3246-4CE5-A5C1-988382F5A79F}"/>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E6BA9B8E-58D1-4A36-9570-60CF99C7DF5E}"/>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503465</xdr:colOff>
      <xdr:row>0</xdr:row>
      <xdr:rowOff>68035</xdr:rowOff>
    </xdr:from>
    <xdr:to>
      <xdr:col>2</xdr:col>
      <xdr:colOff>1129393</xdr:colOff>
      <xdr:row>7</xdr:row>
      <xdr:rowOff>95250</xdr:rowOff>
    </xdr:to>
    <xdr:sp macro="" textlink="">
      <xdr:nvSpPr>
        <xdr:cNvPr id="5" name="Left Arrow 3">
          <a:hlinkClick xmlns:r="http://schemas.openxmlformats.org/officeDocument/2006/relationships" r:id="rId1"/>
          <a:extLst>
            <a:ext uri="{FF2B5EF4-FFF2-40B4-BE49-F238E27FC236}">
              <a16:creationId xmlns:a16="http://schemas.microsoft.com/office/drawing/2014/main" id="{3A01EF91-DFEA-4091-9ADD-AA3E465D8FB7}"/>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6" name="Rounded Rectangle 1">
          <a:extLst>
            <a:ext uri="{FF2B5EF4-FFF2-40B4-BE49-F238E27FC236}">
              <a16:creationId xmlns:a16="http://schemas.microsoft.com/office/drawing/2014/main" id="{81D90B2F-066F-47D5-9AE8-5B1B325295C9}"/>
            </a:ext>
          </a:extLst>
        </xdr:cNvPr>
        <xdr:cNvSpPr/>
      </xdr:nvSpPr>
      <xdr:spPr>
        <a:xfrm>
          <a:off x="2332264" y="367393"/>
          <a:ext cx="5871482"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315686</xdr:colOff>
      <xdr:row>9</xdr:row>
      <xdr:rowOff>0</xdr:rowOff>
    </xdr:from>
    <xdr:to>
      <xdr:col>12</xdr:col>
      <xdr:colOff>315686</xdr:colOff>
      <xdr:row>35</xdr:row>
      <xdr:rowOff>43541</xdr:rowOff>
    </xdr:to>
    <xdr:cxnSp macro="">
      <xdr:nvCxnSpPr>
        <xdr:cNvPr id="8" name="Straight Connector 7">
          <a:extLst>
            <a:ext uri="{FF2B5EF4-FFF2-40B4-BE49-F238E27FC236}">
              <a16:creationId xmlns:a16="http://schemas.microsoft.com/office/drawing/2014/main" id="{A1FE3460-E76C-42FC-97FC-B97C7FDDC946}"/>
            </a:ext>
          </a:extLst>
        </xdr:cNvPr>
        <xdr:cNvCxnSpPr/>
      </xdr:nvCxnSpPr>
      <xdr:spPr>
        <a:xfrm flipH="1">
          <a:off x="8002361" y="1714500"/>
          <a:ext cx="0" cy="10187666"/>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576942</xdr:colOff>
      <xdr:row>9</xdr:row>
      <xdr:rowOff>163285</xdr:rowOff>
    </xdr:from>
    <xdr:to>
      <xdr:col>11</xdr:col>
      <xdr:colOff>685800</xdr:colOff>
      <xdr:row>15</xdr:row>
      <xdr:rowOff>304800</xdr:rowOff>
    </xdr:to>
    <xdr:sp macro="" textlink="">
      <xdr:nvSpPr>
        <xdr:cNvPr id="9" name="TextBox 8">
          <a:extLst>
            <a:ext uri="{FF2B5EF4-FFF2-40B4-BE49-F238E27FC236}">
              <a16:creationId xmlns:a16="http://schemas.microsoft.com/office/drawing/2014/main" id="{4C72F8BE-2E33-4EE6-875B-A5CDA7BC1593}"/>
            </a:ext>
          </a:extLst>
        </xdr:cNvPr>
        <xdr:cNvSpPr txBox="1"/>
      </xdr:nvSpPr>
      <xdr:spPr>
        <a:xfrm>
          <a:off x="576942" y="1877785"/>
          <a:ext cx="6881133" cy="2656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xdr:col>
      <xdr:colOff>108856</xdr:colOff>
      <xdr:row>18</xdr:row>
      <xdr:rowOff>337456</xdr:rowOff>
    </xdr:from>
    <xdr:to>
      <xdr:col>11</xdr:col>
      <xdr:colOff>838200</xdr:colOff>
      <xdr:row>25</xdr:row>
      <xdr:rowOff>337457</xdr:rowOff>
    </xdr:to>
    <xdr:sp macro="" textlink="">
      <xdr:nvSpPr>
        <xdr:cNvPr id="10" name="TextBox 9">
          <a:extLst>
            <a:ext uri="{FF2B5EF4-FFF2-40B4-BE49-F238E27FC236}">
              <a16:creationId xmlns:a16="http://schemas.microsoft.com/office/drawing/2014/main" id="{312392C5-1184-48EA-8936-FC1496DA9306}"/>
            </a:ext>
          </a:extLst>
        </xdr:cNvPr>
        <xdr:cNvSpPr txBox="1"/>
      </xdr:nvSpPr>
      <xdr:spPr>
        <a:xfrm>
          <a:off x="718456" y="5900056"/>
          <a:ext cx="6892019" cy="20097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13</xdr:col>
      <xdr:colOff>1034143</xdr:colOff>
      <xdr:row>34</xdr:row>
      <xdr:rowOff>258535</xdr:rowOff>
    </xdr:from>
    <xdr:to>
      <xdr:col>18</xdr:col>
      <xdr:colOff>476251</xdr:colOff>
      <xdr:row>39</xdr:row>
      <xdr:rowOff>51707</xdr:rowOff>
    </xdr:to>
    <xdr:sp macro="" textlink="">
      <xdr:nvSpPr>
        <xdr:cNvPr id="11" name="TextBox 10">
          <a:extLst>
            <a:ext uri="{FF2B5EF4-FFF2-40B4-BE49-F238E27FC236}">
              <a16:creationId xmlns:a16="http://schemas.microsoft.com/office/drawing/2014/main" id="{75D80F4B-C800-4940-9DBD-A1688DF3116A}"/>
            </a:ext>
          </a:extLst>
        </xdr:cNvPr>
        <xdr:cNvSpPr txBox="1"/>
      </xdr:nvSpPr>
      <xdr:spPr>
        <a:xfrm>
          <a:off x="9559018" y="11659960"/>
          <a:ext cx="6843033" cy="13457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Both investments can be accepted. Since these two investments are mutually exclusive, the investment Y should be accepted because it's NPV is larger.</a:t>
          </a:r>
          <a:endParaRPr lang="en-US" sz="2000">
            <a:solidFill>
              <a:schemeClr val="tx1"/>
            </a:solidFill>
            <a:latin typeface="Lucida Bright" panose="02040602050505020304" pitchFamily="18" charset="0"/>
          </a:endParaRPr>
        </a:p>
      </xdr:txBody>
    </xdr:sp>
    <xdr:clientData/>
  </xdr:twoCellAnchor>
  <xdr:twoCellAnchor>
    <xdr:from>
      <xdr:col>14</xdr:col>
      <xdr:colOff>108858</xdr:colOff>
      <xdr:row>1</xdr:row>
      <xdr:rowOff>176893</xdr:rowOff>
    </xdr:from>
    <xdr:to>
      <xdr:col>15</xdr:col>
      <xdr:colOff>478519</xdr:colOff>
      <xdr:row>7</xdr:row>
      <xdr:rowOff>5443</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A02AFA86-D4B0-4C9A-8716-817F7A393EDB}"/>
            </a:ext>
          </a:extLst>
        </xdr:cNvPr>
        <xdr:cNvSpPr/>
      </xdr:nvSpPr>
      <xdr:spPr>
        <a:xfrm>
          <a:off x="10763251" y="367393"/>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8F1BD45-691B-4AD4-88A4-9884BB9C1965}"/>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3" name="Rounded Rectangle 1">
          <a:extLst>
            <a:ext uri="{FF2B5EF4-FFF2-40B4-BE49-F238E27FC236}">
              <a16:creationId xmlns:a16="http://schemas.microsoft.com/office/drawing/2014/main" id="{FAE90C15-1D17-439E-A65F-94C1F2298A5B}"/>
            </a:ext>
          </a:extLst>
        </xdr:cNvPr>
        <xdr:cNvSpPr/>
      </xdr:nvSpPr>
      <xdr:spPr>
        <a:xfrm>
          <a:off x="2340428" y="367393"/>
          <a:ext cx="589189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546554</xdr:colOff>
      <xdr:row>2</xdr:row>
      <xdr:rowOff>18142</xdr:rowOff>
    </xdr:from>
    <xdr:to>
      <xdr:col>16</xdr:col>
      <xdr:colOff>1483179</xdr:colOff>
      <xdr:row>6</xdr:row>
      <xdr:rowOff>170542</xdr:rowOff>
    </xdr:to>
    <xdr:sp macro="" textlink="">
      <xdr:nvSpPr>
        <xdr:cNvPr id="5" name="Rectangle: Rounded Corners 5">
          <a:hlinkClick xmlns:r="http://schemas.openxmlformats.org/officeDocument/2006/relationships" r:id="rId2"/>
          <a:extLst>
            <a:ext uri="{FF2B5EF4-FFF2-40B4-BE49-F238E27FC236}">
              <a16:creationId xmlns:a16="http://schemas.microsoft.com/office/drawing/2014/main" id="{1E34A53B-0498-43E9-BD53-63273C93ACCF}"/>
            </a:ext>
          </a:extLst>
        </xdr:cNvPr>
        <xdr:cNvSpPr/>
      </xdr:nvSpPr>
      <xdr:spPr>
        <a:xfrm>
          <a:off x="9105447" y="399142"/>
          <a:ext cx="4692196"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503465</xdr:colOff>
      <xdr:row>0</xdr:row>
      <xdr:rowOff>68035</xdr:rowOff>
    </xdr:from>
    <xdr:to>
      <xdr:col>2</xdr:col>
      <xdr:colOff>1129393</xdr:colOff>
      <xdr:row>7</xdr:row>
      <xdr:rowOff>95250</xdr:rowOff>
    </xdr:to>
    <xdr:sp macro="" textlink="">
      <xdr:nvSpPr>
        <xdr:cNvPr id="11" name="Left Arrow 3">
          <a:hlinkClick xmlns:r="http://schemas.openxmlformats.org/officeDocument/2006/relationships" r:id="rId3"/>
          <a:extLst>
            <a:ext uri="{FF2B5EF4-FFF2-40B4-BE49-F238E27FC236}">
              <a16:creationId xmlns:a16="http://schemas.microsoft.com/office/drawing/2014/main" id="{175189DA-F03F-4A88-8A27-8B5AA0821CE6}"/>
            </a:ext>
          </a:extLst>
        </xdr:cNvPr>
        <xdr:cNvSpPr/>
      </xdr:nvSpPr>
      <xdr:spPr>
        <a:xfrm>
          <a:off x="503465" y="68035"/>
          <a:ext cx="1326696"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1</xdr:row>
      <xdr:rowOff>176893</xdr:rowOff>
    </xdr:from>
    <xdr:to>
      <xdr:col>12</xdr:col>
      <xdr:colOff>517071</xdr:colOff>
      <xdr:row>6</xdr:row>
      <xdr:rowOff>27215</xdr:rowOff>
    </xdr:to>
    <xdr:sp macro="" textlink="">
      <xdr:nvSpPr>
        <xdr:cNvPr id="12" name="Rounded Rectangle 1">
          <a:extLst>
            <a:ext uri="{FF2B5EF4-FFF2-40B4-BE49-F238E27FC236}">
              <a16:creationId xmlns:a16="http://schemas.microsoft.com/office/drawing/2014/main" id="{48658314-407D-4629-BC64-29D8FF804E07}"/>
            </a:ext>
          </a:extLst>
        </xdr:cNvPr>
        <xdr:cNvSpPr/>
      </xdr:nvSpPr>
      <xdr:spPr>
        <a:xfrm>
          <a:off x="2340428" y="367393"/>
          <a:ext cx="589189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546554</xdr:colOff>
      <xdr:row>2</xdr:row>
      <xdr:rowOff>18142</xdr:rowOff>
    </xdr:from>
    <xdr:to>
      <xdr:col>16</xdr:col>
      <xdr:colOff>1483179</xdr:colOff>
      <xdr:row>6</xdr:row>
      <xdr:rowOff>170542</xdr:rowOff>
    </xdr:to>
    <xdr:sp macro="" textlink="">
      <xdr:nvSpPr>
        <xdr:cNvPr id="14" name="Rectangle: Rounded Corners 5">
          <a:hlinkClick xmlns:r="http://schemas.openxmlformats.org/officeDocument/2006/relationships" r:id="rId2"/>
          <a:extLst>
            <a:ext uri="{FF2B5EF4-FFF2-40B4-BE49-F238E27FC236}">
              <a16:creationId xmlns:a16="http://schemas.microsoft.com/office/drawing/2014/main" id="{DCCEC233-98CC-44F0-B991-F00DA08365AD}"/>
            </a:ext>
          </a:extLst>
        </xdr:cNvPr>
        <xdr:cNvSpPr/>
      </xdr:nvSpPr>
      <xdr:spPr>
        <a:xfrm>
          <a:off x="9105447" y="399142"/>
          <a:ext cx="4692196"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12</xdr:col>
      <xdr:colOff>315686</xdr:colOff>
      <xdr:row>9</xdr:row>
      <xdr:rowOff>0</xdr:rowOff>
    </xdr:from>
    <xdr:to>
      <xdr:col>12</xdr:col>
      <xdr:colOff>315686</xdr:colOff>
      <xdr:row>35</xdr:row>
      <xdr:rowOff>43541</xdr:rowOff>
    </xdr:to>
    <xdr:cxnSp macro="">
      <xdr:nvCxnSpPr>
        <xdr:cNvPr id="25" name="Straight Connector 24">
          <a:extLst>
            <a:ext uri="{FF2B5EF4-FFF2-40B4-BE49-F238E27FC236}">
              <a16:creationId xmlns:a16="http://schemas.microsoft.com/office/drawing/2014/main" id="{E59047CD-75DB-4AA4-B739-E9705478023E}"/>
            </a:ext>
          </a:extLst>
        </xdr:cNvPr>
        <xdr:cNvCxnSpPr/>
      </xdr:nvCxnSpPr>
      <xdr:spPr>
        <a:xfrm flipH="1">
          <a:off x="8002361" y="1714500"/>
          <a:ext cx="0" cy="10130516"/>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576942</xdr:colOff>
      <xdr:row>9</xdr:row>
      <xdr:rowOff>163285</xdr:rowOff>
    </xdr:from>
    <xdr:to>
      <xdr:col>11</xdr:col>
      <xdr:colOff>685800</xdr:colOff>
      <xdr:row>15</xdr:row>
      <xdr:rowOff>304800</xdr:rowOff>
    </xdr:to>
    <xdr:sp macro="" textlink="">
      <xdr:nvSpPr>
        <xdr:cNvPr id="26" name="TextBox 25">
          <a:extLst>
            <a:ext uri="{FF2B5EF4-FFF2-40B4-BE49-F238E27FC236}">
              <a16:creationId xmlns:a16="http://schemas.microsoft.com/office/drawing/2014/main" id="{4A221DE1-CDC7-42A7-B5A7-65C92FF085FD}"/>
            </a:ext>
          </a:extLst>
        </xdr:cNvPr>
        <xdr:cNvSpPr txBox="1"/>
      </xdr:nvSpPr>
      <xdr:spPr>
        <a:xfrm>
          <a:off x="576942" y="1877785"/>
          <a:ext cx="6881133" cy="25418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xdr:col>
      <xdr:colOff>108856</xdr:colOff>
      <xdr:row>18</xdr:row>
      <xdr:rowOff>337456</xdr:rowOff>
    </xdr:from>
    <xdr:to>
      <xdr:col>11</xdr:col>
      <xdr:colOff>838200</xdr:colOff>
      <xdr:row>25</xdr:row>
      <xdr:rowOff>337457</xdr:rowOff>
    </xdr:to>
    <xdr:sp macro="" textlink="">
      <xdr:nvSpPr>
        <xdr:cNvPr id="27" name="TextBox 26">
          <a:extLst>
            <a:ext uri="{FF2B5EF4-FFF2-40B4-BE49-F238E27FC236}">
              <a16:creationId xmlns:a16="http://schemas.microsoft.com/office/drawing/2014/main" id="{A47F129B-1812-4843-96D4-5EDE1741DE41}"/>
            </a:ext>
          </a:extLst>
        </xdr:cNvPr>
        <xdr:cNvSpPr txBox="1"/>
      </xdr:nvSpPr>
      <xdr:spPr>
        <a:xfrm>
          <a:off x="718456" y="5623831"/>
          <a:ext cx="6892019" cy="2476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13</xdr:col>
      <xdr:colOff>1034143</xdr:colOff>
      <xdr:row>34</xdr:row>
      <xdr:rowOff>258535</xdr:rowOff>
    </xdr:from>
    <xdr:to>
      <xdr:col>18</xdr:col>
      <xdr:colOff>476251</xdr:colOff>
      <xdr:row>39</xdr:row>
      <xdr:rowOff>51707</xdr:rowOff>
    </xdr:to>
    <xdr:sp macro="" textlink="">
      <xdr:nvSpPr>
        <xdr:cNvPr id="28" name="TextBox 27">
          <a:extLst>
            <a:ext uri="{FF2B5EF4-FFF2-40B4-BE49-F238E27FC236}">
              <a16:creationId xmlns:a16="http://schemas.microsoft.com/office/drawing/2014/main" id="{6CDC1B7A-F24B-4AB7-8305-360170F2F2F9}"/>
            </a:ext>
          </a:extLst>
        </xdr:cNvPr>
        <xdr:cNvSpPr txBox="1"/>
      </xdr:nvSpPr>
      <xdr:spPr>
        <a:xfrm>
          <a:off x="9593036" y="11688535"/>
          <a:ext cx="6844394" cy="1357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Both investments can be accepted. Since these two investments are mutually exclusive, the investment Y should be accepted because it's NPV is larger.</a:t>
          </a:r>
          <a:endParaRPr lang="en-US" sz="2000">
            <a:solidFill>
              <a:schemeClr val="tx1"/>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78848F2-6ADB-4806-89DC-5D6657E0CB86}"/>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C5AD29CF-20EC-4D1D-90FC-82EF10729218}"/>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54428</xdr:colOff>
      <xdr:row>9</xdr:row>
      <xdr:rowOff>5442</xdr:rowOff>
    </xdr:from>
    <xdr:to>
      <xdr:col>13</xdr:col>
      <xdr:colOff>54428</xdr:colOff>
      <xdr:row>40</xdr:row>
      <xdr:rowOff>112486</xdr:rowOff>
    </xdr:to>
    <xdr:cxnSp macro="">
      <xdr:nvCxnSpPr>
        <xdr:cNvPr id="5" name="Straight Connector 4">
          <a:extLst>
            <a:ext uri="{FF2B5EF4-FFF2-40B4-BE49-F238E27FC236}">
              <a16:creationId xmlns:a16="http://schemas.microsoft.com/office/drawing/2014/main" id="{7D7EC18C-CDBD-46D4-85E5-EB5ADBA18ED5}"/>
            </a:ext>
          </a:extLst>
        </xdr:cNvPr>
        <xdr:cNvCxnSpPr/>
      </xdr:nvCxnSpPr>
      <xdr:spPr>
        <a:xfrm>
          <a:off x="8579303" y="1719942"/>
          <a:ext cx="0" cy="111179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6" name="TextBox 5">
          <a:extLst>
            <a:ext uri="{FF2B5EF4-FFF2-40B4-BE49-F238E27FC236}">
              <a16:creationId xmlns:a16="http://schemas.microsoft.com/office/drawing/2014/main" id="{97C29D2E-43CE-4D91-9AF2-8B41C591C45F}"/>
            </a:ext>
          </a:extLst>
        </xdr:cNvPr>
        <xdr:cNvSpPr txBox="1"/>
      </xdr:nvSpPr>
      <xdr:spPr>
        <a:xfrm>
          <a:off x="524328" y="1968500"/>
          <a:ext cx="7380062" cy="31001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13</xdr:col>
      <xdr:colOff>721179</xdr:colOff>
      <xdr:row>31</xdr:row>
      <xdr:rowOff>204108</xdr:rowOff>
    </xdr:from>
    <xdr:to>
      <xdr:col>22</xdr:col>
      <xdr:colOff>125186</xdr:colOff>
      <xdr:row>34</xdr:row>
      <xdr:rowOff>136073</xdr:rowOff>
    </xdr:to>
    <xdr:sp macro="" textlink="">
      <xdr:nvSpPr>
        <xdr:cNvPr id="7" name="TextBox 6">
          <a:extLst>
            <a:ext uri="{FF2B5EF4-FFF2-40B4-BE49-F238E27FC236}">
              <a16:creationId xmlns:a16="http://schemas.microsoft.com/office/drawing/2014/main" id="{5ABDAF57-E3D6-470A-B414-EE1A92615D8A}"/>
            </a:ext>
          </a:extLst>
        </xdr:cNvPr>
        <xdr:cNvSpPr txBox="1"/>
      </xdr:nvSpPr>
      <xdr:spPr>
        <a:xfrm>
          <a:off x="9246054" y="9938658"/>
          <a:ext cx="10081532" cy="1179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8" name="TextBox 7">
          <a:extLst>
            <a:ext uri="{FF2B5EF4-FFF2-40B4-BE49-F238E27FC236}">
              <a16:creationId xmlns:a16="http://schemas.microsoft.com/office/drawing/2014/main" id="{85D64CE0-FED7-4F4A-B936-5BD34032A4CE}"/>
            </a:ext>
          </a:extLst>
        </xdr:cNvPr>
        <xdr:cNvSpPr txBox="1"/>
      </xdr:nvSpPr>
      <xdr:spPr>
        <a:xfrm>
          <a:off x="533401" y="5392512"/>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9" name="TextBox 8">
          <a:extLst>
            <a:ext uri="{FF2B5EF4-FFF2-40B4-BE49-F238E27FC236}">
              <a16:creationId xmlns:a16="http://schemas.microsoft.com/office/drawing/2014/main" id="{E285C1D4-BADC-4B7C-B60B-57A54DDA489D}"/>
            </a:ext>
          </a:extLst>
        </xdr:cNvPr>
        <xdr:cNvSpPr txBox="1"/>
      </xdr:nvSpPr>
      <xdr:spPr>
        <a:xfrm>
          <a:off x="566058" y="6512380"/>
          <a:ext cx="7501617" cy="9593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14</xdr:col>
      <xdr:colOff>176893</xdr:colOff>
      <xdr:row>2</xdr:row>
      <xdr:rowOff>108857</xdr:rowOff>
    </xdr:from>
    <xdr:to>
      <xdr:col>15</xdr:col>
      <xdr:colOff>1335769</xdr:colOff>
      <xdr:row>7</xdr:row>
      <xdr:rowOff>127907</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D9DF057A-D008-4208-B51B-3E12CD453AC1}"/>
            </a:ext>
          </a:extLst>
        </xdr:cNvPr>
        <xdr:cNvSpPr/>
      </xdr:nvSpPr>
      <xdr:spPr>
        <a:xfrm>
          <a:off x="9484179" y="489857"/>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ACA3091-D178-4F4F-8EAC-EFA93C20A193}"/>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B63D67D4-CA40-4188-AA28-D5D5DD8286B3}"/>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15875</xdr:colOff>
      <xdr:row>3</xdr:row>
      <xdr:rowOff>31750</xdr:rowOff>
    </xdr:from>
    <xdr:to>
      <xdr:col>17</xdr:col>
      <xdr:colOff>0</xdr:colOff>
      <xdr:row>7</xdr:row>
      <xdr:rowOff>184150</xdr:rowOff>
    </xdr:to>
    <xdr:sp macro="" textlink="">
      <xdr:nvSpPr>
        <xdr:cNvPr id="5" name="Rectangle: Rounded Corners 5">
          <a:hlinkClick xmlns:r="http://schemas.openxmlformats.org/officeDocument/2006/relationships" r:id="rId2"/>
          <a:extLst>
            <a:ext uri="{FF2B5EF4-FFF2-40B4-BE49-F238E27FC236}">
              <a16:creationId xmlns:a16="http://schemas.microsoft.com/office/drawing/2014/main" id="{F13793A6-5959-4486-B9A3-0BD124DAA100}"/>
            </a:ext>
          </a:extLst>
        </xdr:cNvPr>
        <xdr:cNvSpPr/>
      </xdr:nvSpPr>
      <xdr:spPr>
        <a:xfrm>
          <a:off x="9283700" y="603250"/>
          <a:ext cx="4699000" cy="91440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13</xdr:col>
      <xdr:colOff>54428</xdr:colOff>
      <xdr:row>9</xdr:row>
      <xdr:rowOff>5442</xdr:rowOff>
    </xdr:from>
    <xdr:to>
      <xdr:col>13</xdr:col>
      <xdr:colOff>54428</xdr:colOff>
      <xdr:row>40</xdr:row>
      <xdr:rowOff>112486</xdr:rowOff>
    </xdr:to>
    <xdr:cxnSp macro="">
      <xdr:nvCxnSpPr>
        <xdr:cNvPr id="6" name="Straight Connector 5">
          <a:extLst>
            <a:ext uri="{FF2B5EF4-FFF2-40B4-BE49-F238E27FC236}">
              <a16:creationId xmlns:a16="http://schemas.microsoft.com/office/drawing/2014/main" id="{1467F04F-09E9-4DB0-9C7C-BA3E33F78887}"/>
            </a:ext>
          </a:extLst>
        </xdr:cNvPr>
        <xdr:cNvCxnSpPr/>
      </xdr:nvCxnSpPr>
      <xdr:spPr>
        <a:xfrm>
          <a:off x="8579303" y="1719942"/>
          <a:ext cx="0" cy="107178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7" name="TextBox 6">
          <a:extLst>
            <a:ext uri="{FF2B5EF4-FFF2-40B4-BE49-F238E27FC236}">
              <a16:creationId xmlns:a16="http://schemas.microsoft.com/office/drawing/2014/main" id="{F39A2A96-7612-477C-9E25-6BB2874141CE}"/>
            </a:ext>
          </a:extLst>
        </xdr:cNvPr>
        <xdr:cNvSpPr txBox="1"/>
      </xdr:nvSpPr>
      <xdr:spPr>
        <a:xfrm>
          <a:off x="524328" y="1968500"/>
          <a:ext cx="7380062" cy="2881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13</xdr:col>
      <xdr:colOff>721179</xdr:colOff>
      <xdr:row>31</xdr:row>
      <xdr:rowOff>204108</xdr:rowOff>
    </xdr:from>
    <xdr:to>
      <xdr:col>22</xdr:col>
      <xdr:colOff>125186</xdr:colOff>
      <xdr:row>34</xdr:row>
      <xdr:rowOff>136073</xdr:rowOff>
    </xdr:to>
    <xdr:sp macro="" textlink="">
      <xdr:nvSpPr>
        <xdr:cNvPr id="8" name="TextBox 7">
          <a:extLst>
            <a:ext uri="{FF2B5EF4-FFF2-40B4-BE49-F238E27FC236}">
              <a16:creationId xmlns:a16="http://schemas.microsoft.com/office/drawing/2014/main" id="{EA477694-2A2D-4644-AFE6-C1F6DC837DA5}"/>
            </a:ext>
          </a:extLst>
        </xdr:cNvPr>
        <xdr:cNvSpPr txBox="1"/>
      </xdr:nvSpPr>
      <xdr:spPr>
        <a:xfrm>
          <a:off x="9280072" y="9946822"/>
          <a:ext cx="10085614" cy="11702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9" name="TextBox 8">
          <a:extLst>
            <a:ext uri="{FF2B5EF4-FFF2-40B4-BE49-F238E27FC236}">
              <a16:creationId xmlns:a16="http://schemas.microsoft.com/office/drawing/2014/main" id="{155B1B1F-AD15-4709-B9DE-59A22D220133}"/>
            </a:ext>
          </a:extLst>
        </xdr:cNvPr>
        <xdr:cNvSpPr txBox="1"/>
      </xdr:nvSpPr>
      <xdr:spPr>
        <a:xfrm>
          <a:off x="533401" y="5173437"/>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10" name="TextBox 9">
          <a:extLst>
            <a:ext uri="{FF2B5EF4-FFF2-40B4-BE49-F238E27FC236}">
              <a16:creationId xmlns:a16="http://schemas.microsoft.com/office/drawing/2014/main" id="{07DC3CDD-F63A-4495-8D3C-A4895781E26E}"/>
            </a:ext>
          </a:extLst>
        </xdr:cNvPr>
        <xdr:cNvSpPr txBox="1"/>
      </xdr:nvSpPr>
      <xdr:spPr>
        <a:xfrm>
          <a:off x="566058" y="6293305"/>
          <a:ext cx="7501617" cy="7783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503465</xdr:colOff>
      <xdr:row>0</xdr:row>
      <xdr:rowOff>68035</xdr:rowOff>
    </xdr:from>
    <xdr:to>
      <xdr:col>2</xdr:col>
      <xdr:colOff>1129393</xdr:colOff>
      <xdr:row>7</xdr:row>
      <xdr:rowOff>95250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C905860-FD40-4EA9-BDFF-67415F1AB72D}"/>
            </a:ext>
          </a:extLst>
        </xdr:cNvPr>
        <xdr:cNvSpPr/>
      </xdr:nvSpPr>
      <xdr:spPr>
        <a:xfrm>
          <a:off x="503465" y="68035"/>
          <a:ext cx="1321253" cy="136071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340179</xdr:colOff>
      <xdr:row>2</xdr:row>
      <xdr:rowOff>81643</xdr:rowOff>
    </xdr:from>
    <xdr:to>
      <xdr:col>11</xdr:col>
      <xdr:colOff>762000</xdr:colOff>
      <xdr:row>6</xdr:row>
      <xdr:rowOff>122465</xdr:rowOff>
    </xdr:to>
    <xdr:sp macro="" textlink="">
      <xdr:nvSpPr>
        <xdr:cNvPr id="3" name="Rounded Rectangle 1">
          <a:extLst>
            <a:ext uri="{FF2B5EF4-FFF2-40B4-BE49-F238E27FC236}">
              <a16:creationId xmlns:a16="http://schemas.microsoft.com/office/drawing/2014/main" id="{7827C426-4440-4875-9340-BD680BA443F6}"/>
            </a:ext>
          </a:extLst>
        </xdr:cNvPr>
        <xdr:cNvSpPr/>
      </xdr:nvSpPr>
      <xdr:spPr>
        <a:xfrm>
          <a:off x="3388179" y="462643"/>
          <a:ext cx="4146096"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762000</xdr:colOff>
      <xdr:row>10</xdr:row>
      <xdr:rowOff>121920</xdr:rowOff>
    </xdr:from>
    <xdr:to>
      <xdr:col>13</xdr:col>
      <xdr:colOff>13607</xdr:colOff>
      <xdr:row>35</xdr:row>
      <xdr:rowOff>258536</xdr:rowOff>
    </xdr:to>
    <xdr:cxnSp macro="">
      <xdr:nvCxnSpPr>
        <xdr:cNvPr id="4" name="Straight Connector 3">
          <a:extLst>
            <a:ext uri="{FF2B5EF4-FFF2-40B4-BE49-F238E27FC236}">
              <a16:creationId xmlns:a16="http://schemas.microsoft.com/office/drawing/2014/main" id="{AD211B4F-89F5-4C0A-9D59-892A5E1DF5A3}"/>
            </a:ext>
          </a:extLst>
        </xdr:cNvPr>
        <xdr:cNvCxnSpPr/>
      </xdr:nvCxnSpPr>
      <xdr:spPr>
        <a:xfrm>
          <a:off x="8448675" y="2026920"/>
          <a:ext cx="89807" cy="92710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5" name="TextBox 4">
          <a:extLst>
            <a:ext uri="{FF2B5EF4-FFF2-40B4-BE49-F238E27FC236}">
              <a16:creationId xmlns:a16="http://schemas.microsoft.com/office/drawing/2014/main" id="{3F5C65FB-F9E6-4BB4-8159-CDA2AC4BA3E7}"/>
            </a:ext>
          </a:extLst>
        </xdr:cNvPr>
        <xdr:cNvSpPr txBox="1"/>
      </xdr:nvSpPr>
      <xdr:spPr>
        <a:xfrm>
          <a:off x="524328" y="1968500"/>
          <a:ext cx="7380062" cy="2881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14</xdr:col>
      <xdr:colOff>0</xdr:colOff>
      <xdr:row>31</xdr:row>
      <xdr:rowOff>1</xdr:rowOff>
    </xdr:from>
    <xdr:to>
      <xdr:col>22</xdr:col>
      <xdr:colOff>152400</xdr:colOff>
      <xdr:row>33</xdr:row>
      <xdr:rowOff>326573</xdr:rowOff>
    </xdr:to>
    <xdr:sp macro="" textlink="">
      <xdr:nvSpPr>
        <xdr:cNvPr id="6" name="TextBox 5">
          <a:extLst>
            <a:ext uri="{FF2B5EF4-FFF2-40B4-BE49-F238E27FC236}">
              <a16:creationId xmlns:a16="http://schemas.microsoft.com/office/drawing/2014/main" id="{47D64E4E-DAD2-43BB-8D05-C59B8142A80E}"/>
            </a:ext>
          </a:extLst>
        </xdr:cNvPr>
        <xdr:cNvSpPr txBox="1"/>
      </xdr:nvSpPr>
      <xdr:spPr>
        <a:xfrm>
          <a:off x="9267825" y="9334501"/>
          <a:ext cx="10086975" cy="1174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7" name="TextBox 6">
          <a:extLst>
            <a:ext uri="{FF2B5EF4-FFF2-40B4-BE49-F238E27FC236}">
              <a16:creationId xmlns:a16="http://schemas.microsoft.com/office/drawing/2014/main" id="{8011D042-3A23-42BE-A7F2-4D8BFB5FF0D4}"/>
            </a:ext>
          </a:extLst>
        </xdr:cNvPr>
        <xdr:cNvSpPr txBox="1"/>
      </xdr:nvSpPr>
      <xdr:spPr>
        <a:xfrm>
          <a:off x="533401" y="5173437"/>
          <a:ext cx="7501617" cy="809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8" name="TextBox 7">
          <a:extLst>
            <a:ext uri="{FF2B5EF4-FFF2-40B4-BE49-F238E27FC236}">
              <a16:creationId xmlns:a16="http://schemas.microsoft.com/office/drawing/2014/main" id="{4D74CF42-64B6-47F0-910B-B97AD5D0E327}"/>
            </a:ext>
          </a:extLst>
        </xdr:cNvPr>
        <xdr:cNvSpPr txBox="1"/>
      </xdr:nvSpPr>
      <xdr:spPr>
        <a:xfrm>
          <a:off x="566058" y="6293305"/>
          <a:ext cx="7501617" cy="7783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twoCellAnchor>
    <xdr:from>
      <xdr:col>15</xdr:col>
      <xdr:colOff>217714</xdr:colOff>
      <xdr:row>2</xdr:row>
      <xdr:rowOff>122464</xdr:rowOff>
    </xdr:from>
    <xdr:to>
      <xdr:col>16</xdr:col>
      <xdr:colOff>192768</xdr:colOff>
      <xdr:row>7</xdr:row>
      <xdr:rowOff>141514</xdr:rowOff>
    </xdr:to>
    <xdr:sp macro="" textlink="">
      <xdr:nvSpPr>
        <xdr:cNvPr id="10" name="Rounded Rectangle 11">
          <a:hlinkClick xmlns:r="http://schemas.openxmlformats.org/officeDocument/2006/relationships" r:id="rId2"/>
          <a:extLst>
            <a:ext uri="{FF2B5EF4-FFF2-40B4-BE49-F238E27FC236}">
              <a16:creationId xmlns:a16="http://schemas.microsoft.com/office/drawing/2014/main" id="{F5753CC6-D4E0-4FE1-81F3-3DE25E335725}"/>
            </a:ext>
          </a:extLst>
        </xdr:cNvPr>
        <xdr:cNvSpPr/>
      </xdr:nvSpPr>
      <xdr:spPr>
        <a:xfrm>
          <a:off x="10436678" y="503464"/>
          <a:ext cx="2070554"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dobas/Downloads/BUS%20322%20S22%20T2%20Pretest%20Answers%2042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Exam Content "/>
      <sheetName val="Problem 1"/>
      <sheetName val="Check Problem 1 "/>
      <sheetName val="Problem 2"/>
      <sheetName val="Check Problem 2"/>
      <sheetName val="Problem 3"/>
      <sheetName val="Check Problem 3"/>
      <sheetName val="Problem 4"/>
      <sheetName val="Check Problem 4 "/>
      <sheetName val="Problem 5"/>
      <sheetName val="Check Problem 5"/>
      <sheetName val="Problem 6"/>
      <sheetName val="Check Problem 6 "/>
      <sheetName val="Problem 7"/>
      <sheetName val="Check Problem 7 "/>
      <sheetName val="Problem 8"/>
      <sheetName val="Check Problem 8 "/>
      <sheetName val="Problem 9"/>
      <sheetName val="Check Problem 9"/>
      <sheetName val="Problem 10"/>
      <sheetName val="Check Problem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5">
          <cell r="M15">
            <v>-600</v>
          </cell>
          <cell r="N15">
            <v>0</v>
          </cell>
        </row>
        <row r="16">
          <cell r="M16">
            <v>-200</v>
          </cell>
          <cell r="N16">
            <v>0.25</v>
          </cell>
        </row>
        <row r="17">
          <cell r="M17">
            <v>-150</v>
          </cell>
          <cell r="N17">
            <v>0.3</v>
          </cell>
        </row>
        <row r="18">
          <cell r="M18">
            <v>-100</v>
          </cell>
          <cell r="N18">
            <v>0.36</v>
          </cell>
        </row>
        <row r="19">
          <cell r="M19">
            <v>0</v>
          </cell>
          <cell r="N19">
            <v>0.5</v>
          </cell>
        </row>
        <row r="20">
          <cell r="M20">
            <v>60</v>
          </cell>
          <cell r="N20">
            <v>0.6</v>
          </cell>
        </row>
        <row r="21">
          <cell r="M21">
            <v>100</v>
          </cell>
          <cell r="N21">
            <v>0.65</v>
          </cell>
        </row>
        <row r="22">
          <cell r="M22">
            <v>150</v>
          </cell>
          <cell r="N22">
            <v>0.7</v>
          </cell>
        </row>
        <row r="23">
          <cell r="M23">
            <v>200</v>
          </cell>
          <cell r="N23">
            <v>0.75</v>
          </cell>
        </row>
        <row r="24">
          <cell r="M24">
            <v>250</v>
          </cell>
          <cell r="N24">
            <v>0.85</v>
          </cell>
        </row>
        <row r="25">
          <cell r="M25">
            <v>300</v>
          </cell>
          <cell r="N25">
            <v>0.9</v>
          </cell>
        </row>
        <row r="26">
          <cell r="M26">
            <v>500</v>
          </cell>
          <cell r="N26">
            <v>1</v>
          </cell>
        </row>
      </sheetData>
      <sheetData sheetId="18" refreshError="1"/>
      <sheetData sheetId="19" refreshError="1"/>
      <sheetData sheetId="20" refreshError="1"/>
      <sheetData sheetId="21"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929 98,'-7'0,"-8"0,-8 0,-1 4,-2 5,3 3,12 1,14-2,14-4,3-5,-2-8,4-2,-3-3,2 0,5-6,3-2,-9 1,-15 5,-14 3,-12 4,2 3,13 2,7-2,3-5,7-4,4 4,-4 6,-1 7,-4 7,-15 4,-7 3,1 2,0 1,5 0,-3 1,0-2,3 0,3 1,3-2,2 1,1-1,1 1,0 0,-6-4,-9-1,-1 0,2 1,3 1,4 1,-5-2,1 2,1 2,4 1,2-1,-5-3,-7-1,-1 0,3 1,2-7,5-8,3-8,2-11,1-6,8-2,4-1,-2 0,-2 1,-2 8,-1 10,-9 10,-17 18,-5 10,-2 8,-5 9,-2 3,4 0,1-3,7-5,7-7,-1-3,3-3,11-7,6 2,2 2,1 1,0 4,-1 3,-15 13,-6 6,2-4,-4 0,-7-4,4-4,4-6,5-5,-2-8,-5-5,2-2,3 3,4 2,-2 4,1 1,2 3,3 0,-4-1,0-3,2-2,-4-5,0-2,3-1,1 1,4 1,2 0,2 2,-5 0,-9 4,-7-2,-2-9,10-16,9-15,11-12,11-8,10-3,5 0,6-3,-5 3,6 1,-5 1,-7 2,-8 2,-1 3,-4 3,2 3,5 6,0 14,-5 11,-11 11,-6 7,-4 7,0-6,1-14,0-14,2-12,0-6,1-3,1 10,0 12,0 12,1 12,-8 10,-9 2,0 4,-5-2,0 1,4-3,6-3,4-10,3-13,3-13,1-10,1-10,0-3,-1 7,1 14,0 11,-1 10,0 6,0 2,0 2,0-7,0-9,7-16,1-11,2-12,3-5,1 12,-3 13,-3 13,-3 9,-2 10,-2 5,-1 2,0 0,-1-9,1-13,-1-12,1-12,0-5,6 0,3 8,-1 12,0 7,3 9,0-2,5-9,0-9,11-14,-1-6,-4-2,1 1,-2 12,-6 12,-6 4,-4-1,-2-4,-3-5,0-4,-1-6,13-10,4-4,7 1,-2 3,3 3,4 5,-3 5,-6 1,1 4,-4-4,-17 6,-8 7,-9 8,-9 7,-6 6,-4-1,5 0,0 1,1 3,-4-1,0-2,0-1,-4-4,2 1,-2 1,0-2,0 1,7 1,3-1,3 0,-3-1,2 0,-2 1,5 3,-1-2,-2 1,4-3</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1 113,'0'-2,"0"-1,0-2,0-2,6 0,5-1,4-2,2-1,4 2,-2 1,4-1,5-1,-3 0,2 3,-4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611 0,'-6'0,"-9"0,-10 0,1 7,-2 2,4 5,-2 1,-4 5,-2-2,4 3,-1 4,4 4,-1-2,5-1,-7-4,-1 2,0-5,1 1,2 4,-3-2,-4 1,-2-2,-3-6,12-5,16-5,16-2,14-2,8-2,7 0,4 0,0 0,7 1,1-1,-20 1,-22 0,-24 0,-17 0,11 0,16 0,15 0,13 0,16 0,9 0,2 0,6 0,1 0,-17 0,-19 0,-22 0,-14 0,-13 0,-6 0,-5 0,-7 0,-4 0,2-6,3-3,2 1,3-11,2-3,1 3,0 4,8 5</inkml:trace>
  <inkml:trace contextRef="#ctx0" brushRef="#br0" timeOffset="1">1222 0,'6'0,"4"7,-1 8,-2 8,-2 7,-2 4,5-3,1 0,-1 0,-2 1,-2 2,5-4,7-9,7-6,2-14,0-12,-3-11,2-15,3-1,-3 1,-5-1,-1-1,-2 1,-5 0,-3 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233 0,'-8'0,"0"5,-2 6,3 6,2 6,1 3,2 3,2 0,0 6,-6 1,-3 0,0-1,3 2,-6 1,-8 3,0 0,4-3,3-3,5-1,4-3,1-2,3 0,0-1,-5 5,-4 2,0 0,3-3,0 1,4-3,0 0,1-1,1 0,1-1,-1 1,0-1,1 1,-1-1,0 1,-6 0,-4 0,1-6</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287 6,'-7'-5,"-1"4,-1 6,2 7,1 6,-3 9,-2 5,-5 1,0 0,-5-1,2-1,5-3,3 1,5-2,3 1,-6 3,-1 6,3 2,-7-1,1-3,2-2,-4 1,0 1,3-1,4-2,2-2,3-1,2-2,1 0,1 0,-1 0,1 0,-1 0,1-1,-1 2,8-10,0-13,2-11,4-5,0-5,-2-4,3-4,0-3,-3-4,-4-4,5 6,5-2,2-1,-4-4,-4 1,-5 0,4 6,0 5,-3 0,-1 1,-3-1,-2-1,-1 0,-1-2,0 1,-1-2,1 1,0 0,-1-1,1 1,0 0,0 13,0 19,0 17,0 16,0 14,0 2,0 2,0-4,-6-6,-4-7,1-4,3 0,1-1,1-2,3-1,0-2,-13-1,-3-1,0 0,3 0,4 0,4 0,3 0,2 0,1-5</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269 383,'-13'0,"-10"0,-8-7,1-8,0-1,4-6,14-4,28-5,17 3,10 0,4 5,-13 6,-18 6,-18 5,-16 4,-11 1,-6 2,-5 0,-1 0,-1 0,2 0,6-7,22-2,20-13,15-3,10 3,12-2,-8 4,-17 4,-18 6,-16 3,-11 4,-16 7,-6 11,17 8,21 0,18-4,13-5,11 1,-2 4,-5 6,-1-3,-5-10,-5-15,0-13,5-11,-1-7,-4-4,-5 4</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149 790,'0'-6,"7"-3,8 1,8 2,7 1,5 2,2 2,2 0,0 1,1 1,-1-1,-1 0,1 1,-1-1,0 0,0 0,-7 0</inkml:trace>
  <inkml:trace contextRef="#ctx0" brushRef="#br0" timeOffset="1">755 790,'0'-6,"0"-9,0-8,0-7,0-4,0-3,0-2,0 0,0-1,7 7,1 3,0 0,-2-2,-1-1,4-9,8 4,0-5,-2-2,2 1,-1 1,-4 2,-4 1,-3 7</inkml:trace>
  <inkml:trace contextRef="#ctx0" brushRef="#br0" timeOffset="2">565 526,'-13'0,"-16"0,-17 0,-14 0,-8 0,0 0,5 0,20 0,24 0,21 0,17 0,12-7,6-1,5 0,0-5,0 0,-1 2,0 2,-2 4,0-4,-14-1,-17 2,-23 2,-22 1,-17 3,-6 1,-6 1,2 0,-7 1,1-1,1 0,12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1262 240,'6'0,"9"-6,2-9,-2 4,-3 12,-5 10,-2 12,3 6,8 0,0-12,-2-15,4-15,-2-11,-3-9,1-4,0-3,-4 0,-2-1,-4 1,-14 6,-13 17,-2 17,2 14,6 13,6 7,4 4,4 3,-4-6,-1-3,1-6</inkml:trace>
  <inkml:trace contextRef="#ctx0" brushRef="#br0" timeOffset="1">1145 316,'7'0,"1"-7,15-1,8-1,-8 3,-14 1,-14 2,-14 1,-11 2,-5 0,-4 0,-1 0,-2 1,1-1,1 0,0 0,1 0,0 1,0-1,1 0,0-1,-1 1,-6 0,-1 0,-7 0,0 0,1 0,4 0,4 0,2 7,1 2,3-1,0-1,1-2,0 4,-2 1,1-2,7-1</inkml:trace>
  <inkml:trace contextRef="#ctx0" brushRef="#br0" timeOffset="2">763 353,'6'0,"9"0,16 0,8 0,4 0,2 0,-2 0,0 0,-1 0,-2 0,-1 0,0 6,0 3,-2-1,-5 5,-9 0</inkml:trace>
  <inkml:trace contextRef="#ctx0" brushRef="#br0" timeOffset="3">993 429,'7'0,"1"6,14 3,9-1,5-2,3-1,1-2,3-2,-3 0,0-1,-12-1,-13 1</inkml:trace>
  <inkml:trace contextRef="#ctx0" brushRef="#br0" timeOffset="4">1185 429,'0'-7,"6"-8,3-8,6 0,0-3,4 4,6-9,4-4,-1 10,-7 15,-7 17,-5 6</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6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929 98,'-7'0,"-8"0,-8 0,-1 4,-2 5,3 3,12 1,14-2,14-4,3-5,-2-8,4-2,-3-3,2 0,5-6,3-2,-9 1,-15 5,-14 3,-12 4,2 3,13 2,7-2,3-5,7-4,4 4,-4 6,-1 7,-4 7,-15 4,-7 3,1 2,0 1,5 0,-3 1,0-2,3 0,3 1,3-2,2 1,1-1,1 1,0 0,-6-4,-9-1,-1 0,2 1,3 1,4 1,-5-2,1 2,1 2,4 1,2-1,-5-3,-7-1,-1 0,3 1,2-7,5-8,3-8,2-11,1-6,8-2,4-1,-2 0,-2 1,-2 8,-1 10,-9 10,-17 18,-5 10,-2 8,-5 9,-2 3,4 0,1-3,7-5,7-7,-1-3,3-3,11-7,6 2,2 2,1 1,0 4,-1 3,-15 13,-6 6,2-4,-4 0,-7-4,4-4,4-6,5-5,-2-8,-5-5,2-2,3 3,4 2,-2 4,1 1,2 3,3 0,-4-1,0-3,2-2,-4-5,0-2,3-1,1 1,4 1,2 0,2 2,-5 0,-9 4,-7-2,-2-9,10-16,9-15,11-12,11-8,10-3,5 0,6-3,-5 3,6 1,-5 1,-7 2,-8 2,-1 3,-4 3,2 3,5 6,0 14,-5 11,-11 11,-6 7,-4 7,0-6,1-14,0-14,2-12,0-6,1-3,1 10,0 12,0 12,1 12,-8 10,-9 2,0 4,-5-2,0 1,4-3,6-3,4-10,3-13,3-13,1-10,1-10,0-3,-1 7,1 14,0 11,-1 10,0 6,0 2,0 2,0-7,0-9,7-16,1-11,2-12,3-5,1 12,-3 13,-3 13,-3 9,-2 10,-2 5,-1 2,0 0,-1-9,1-13,-1-12,1-12,0-5,6 0,3 8,-1 12,0 7,3 9,0-2,5-9,0-9,11-14,-1-6,-4-2,1 1,-2 12,-6 12,-6 4,-4-1,-2-4,-3-5,0-4,-1-6,13-10,4-4,7 1,-2 3,3 3,4 5,-3 5,-6 1,1 4,-4-4,-17 6,-8 7,-9 8,-9 7,-6 6,-4-1,5 0,0 1,1 3,-4-1,0-2,0-1,-4-4,2 1,-2 1,0-2,0 1,7 1,3-1,3 0,-3-1,2 0,-2 1,5 3,-1-2,-2 1,4-3</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6"/>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0 183,'9'-1,"0"0,-1-1,1 0,-1 0,0-1,5-1,34-10,26 5,-46 7,0-1,-1-2,2 0,-2-2,1-1,25-13,2 3,0 2,1 3,42-5,17-4,-83 16</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7"/>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91,'8'-1,"1"-1,-1 1,1-1,0 0,-1-1,3-2,37-8,32 3,36-4,-67 5,2 3,38 1,-8 0,-43 0,-6-3</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8"/>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0 145,'6'-6,"3"-9,5-2,9 2,5 4,5 4,3 2,3-3,1-2,-1 2,1 2,0 2,-2-5,2 0,-2 1,-6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299"/>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78,'6'0,"10"0,8 0,6 0,5 0,-5-6,8-3,3-5,1-1,-1 3,1 2,-1 4,-2 2,-6 2</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0"/>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39,'6'0,"10"0,7 0,15 0,7 0,8-6,3-9,-9-2</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1"/>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1 131,'0'-13,"6"-10,10-2,8 3,14 6,7-1,-4 3</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44,'6'0,"11"0,7 0,7 0,4 0,-3-6,-1-3,1-4,-4-3</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1 113,'0'-2,"0"-1,0-2,0-2,6 0,5-1,4-2,2-1,4 2,-2 1,4-1,5-1,-3 0,2 3,-4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34"/>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0 183,'9'-1,"0"0,-1-1,1 0,-1 0,0-1,5-1,34-10,26 5,-46 7,0-1,-1-2,2 0,-2-2,1-1,25-13,2 3,0 2,1 3,42-5,17-4,-83 16</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611 0,'-6'0,"-9"0,-10 0,1 7,-2 2,4 5,-2 1,-4 5,-2-2,4 3,-1 4,4 4,-1-2,5-1,-7-4,-1 2,0-5,1 1,2 4,-3-2,-4 1,-2-2,-3-6,12-5,16-5,16-2,14-2,8-2,7 0,4 0,0 0,7 1,1-1,-20 1,-22 0,-24 0,-17 0,11 0,16 0,15 0,13 0,16 0,9 0,2 0,6 0,1 0,-17 0,-19 0,-22 0,-14 0,-13 0,-6 0,-5 0,-7 0,-4 0,2-6,3-3,2 1,3-11,2-3,1 3,0 4,8 5</inkml:trace>
  <inkml:trace contextRef="#ctx0" brushRef="#br0" timeOffset="1">1222 0,'6'0,"4"7,-1 8,-2 8,-2 7,-2 4,5-3,1 0,-1 0,-2 1,-2 2,5-4,7-9,7-6,2-14,0-12,-3-11,2-15,3-1,-3 1,-5-1,-1-1,-2 1,-5 0,-3 6</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233 0,'-8'0,"0"5,-2 6,3 6,2 6,1 3,2 3,2 0,0 6,-6 1,-3 0,0-1,3 2,-6 1,-8 3,0 0,4-3,3-3,5-1,4-3,1-2,3 0,0-1,-5 5,-4 2,0 0,3-3,0 1,4-3,0 0,1-1,1 0,1-1,-1 1,0-1,1 1,-1-1,0 1,-6 0,-4 0,1-6</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287 6,'-7'-5,"-1"4,-1 6,2 7,1 6,-3 9,-2 5,-5 1,0 0,-5-1,2-1,5-3,3 1,5-2,3 1,-6 3,-1 6,3 2,-7-1,1-3,2-2,-4 1,0 1,3-1,4-2,2-2,3-1,2-2,1 0,1 0,-1 0,1 0,-1 0,1-1,-1 2,8-10,0-13,2-11,4-5,0-5,-2-4,3-4,0-3,-3-4,-4-4,5 6,5-2,2-1,-4-4,-4 1,-5 0,4 6,0 5,-3 0,-1 1,-3-1,-2-1,-1 0,-1-2,0 1,-1-2,1 1,0 0,-1-1,1 1,0 0,0 13,0 19,0 17,0 16,0 14,0 2,0 2,0-4,-6-6,-4-7,1-4,3 0,1-1,1-2,3-1,0-2,-13-1,-3-1,0 0,3 0,4 0,4 0,3 0,2 0,1-5</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269 383,'-13'0,"-10"0,-8-7,1-8,0-1,4-6,14-4,28-5,17 3,10 0,4 5,-13 6,-18 6,-18 5,-16 4,-11 1,-6 2,-5 0,-1 0,-1 0,2 0,6-7,22-2,20-13,15-3,10 3,12-2,-8 4,-17 4,-18 6,-16 3,-11 4,-16 7,-6 11,17 8,21 0,18-4,13-5,11 1,-2 4,-5 6,-1-3,-5-10,-5-15,0-13,5-11,-1-7,-4-4,-5 4</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0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149 790,'0'-6,"7"-3,8 1,8 2,7 1,5 2,2 2,2 0,0 1,1 1,-1-1,-1 0,1 1,-1-1,0 0,0 0,-7 0</inkml:trace>
  <inkml:trace contextRef="#ctx0" brushRef="#br0" timeOffset="1">755 790,'0'-6,"0"-9,0-8,0-7,0-4,0-3,0-2,0 0,0-1,7 7,1 3,0 0,-2-2,-1-1,4-9,8 4,0-5,-2-2,2 1,-1 1,-4 2,-4 1,-3 7</inkml:trace>
  <inkml:trace contextRef="#ctx0" brushRef="#br0" timeOffset="2">565 526,'-13'0,"-16"0,-17 0,-14 0,-8 0,0 0,5 0,20 0,24 0,21 0,17 0,12-7,6-1,5 0,0-5,0 0,-1 2,0 2,-2 4,0-4,-14-1,-17 2,-23 2,-22 1,-17 3,-6 1,-6 1,2 0,-7 1,1-1,1 0,12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1262 240,'6'0,"9"-6,2-9,-2 4,-3 12,-5 10,-2 12,3 6,8 0,0-12,-2-15,4-15,-2-11,-3-9,1-4,0-3,-4 0,-2-1,-4 1,-14 6,-13 17,-2 17,2 14,6 13,6 7,4 4,4 3,-4-6,-1-3,1-6</inkml:trace>
  <inkml:trace contextRef="#ctx0" brushRef="#br0" timeOffset="1">1145 316,'7'0,"1"-7,15-1,8-1,-8 3,-14 1,-14 2,-14 1,-11 2,-5 0,-4 0,-1 0,-2 1,1-1,1 0,0 0,1 0,0 1,0-1,1 0,0-1,-1 1,-6 0,-1 0,-7 0,0 0,1 0,4 0,4 0,2 7,1 2,3-1,0-1,1-2,0 4,-2 1,1-2,7-1</inkml:trace>
  <inkml:trace contextRef="#ctx0" brushRef="#br0" timeOffset="2">763 353,'6'0,"9"0,16 0,8 0,4 0,2 0,-2 0,0 0,-1 0,-2 0,-1 0,0 6,0 3,-2-1,-5 5,-9 0</inkml:trace>
  <inkml:trace contextRef="#ctx0" brushRef="#br0" timeOffset="3">993 429,'7'0,"1"6,14 3,9-1,5-2,3-1,1-2,3-2,-3 0,0-1,-12-1,-13 1</inkml:trace>
  <inkml:trace contextRef="#ctx0" brushRef="#br0" timeOffset="4">1185 429,'0'-7,"6"-8,3-8,6 0,0-3,4 4,6-9,4-4,-1 10,-7 15,-7 17,-5 6</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1:26:44.31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7"/>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91,'8'-1,"1"-1,-1 1,1-1,0 0,-1-1,3-2,37-8,32 3,36-4,-67 5,2 3,38 1,-8 0,-43 0,-6-3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8"/>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0 145,'6'-6,"3"-9,5-2,9 2,5 4,5 4,3 2,3-3,1-2,-1 2,1 2,0 2,-2-5,2 0,-2 1,-6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49"/>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78,'6'0,"10"0,8 0,6 0,5 0,-5-6,8-3,3-5,1-1,-1 3,1 2,-1 4,-2 2,-6 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0"/>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39,'6'0,"10"0,7 0,15 0,7 0,8-6,3-9,-9-2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1"/>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1 131,'0'-13,"6"-10,10-2,8 3,14 6,7-1,-4 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2-01T04:07:09.65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44,'6'0,"11"0,7 0,7 0,4 0,-3-6,-1-3,1-4,-4-3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showRowColHeaders="0" tabSelected="1" zoomScale="70" zoomScaleNormal="70" workbookViewId="0"/>
  </sheetViews>
  <sheetFormatPr defaultColWidth="9.140625" defaultRowHeight="15" x14ac:dyDescent="0.25"/>
  <cols>
    <col min="1" max="16384" width="9.140625" style="7"/>
  </cols>
  <sheetData>
    <row r="1" spans="1:1" x14ac:dyDescent="0.25">
      <c r="A1" s="7" t="s">
        <v>0</v>
      </c>
    </row>
    <row r="22" spans="5:9" x14ac:dyDescent="0.25">
      <c r="E22" s="76"/>
      <c r="F22" s="76"/>
      <c r="G22" s="76"/>
      <c r="H22" s="76"/>
      <c r="I22" s="76"/>
    </row>
    <row r="23" spans="5:9" x14ac:dyDescent="0.25">
      <c r="E23" s="76"/>
      <c r="F23" s="76"/>
      <c r="G23" s="76"/>
      <c r="H23" s="76"/>
      <c r="I23" s="76"/>
    </row>
    <row r="24" spans="5:9" x14ac:dyDescent="0.25">
      <c r="E24" s="76"/>
      <c r="F24" s="76"/>
      <c r="G24" s="76"/>
      <c r="H24" s="76"/>
      <c r="I24" s="76"/>
    </row>
    <row r="25" spans="5:9" x14ac:dyDescent="0.25">
      <c r="E25" s="76"/>
      <c r="F25" s="76"/>
      <c r="G25" s="76"/>
      <c r="H25" s="76"/>
      <c r="I25" s="76"/>
    </row>
    <row r="26" spans="5:9" x14ac:dyDescent="0.25">
      <c r="E26" s="76"/>
      <c r="F26" s="76"/>
      <c r="G26" s="76"/>
      <c r="H26" s="76"/>
      <c r="I26" s="76"/>
    </row>
    <row r="27" spans="5:9" x14ac:dyDescent="0.25">
      <c r="E27" s="76"/>
      <c r="F27" s="76"/>
      <c r="G27" s="76"/>
      <c r="H27" s="76"/>
      <c r="I27" s="76"/>
    </row>
    <row r="28" spans="5:9" x14ac:dyDescent="0.25">
      <c r="E28" s="76"/>
      <c r="F28" s="76"/>
      <c r="G28" s="76"/>
      <c r="H28" s="76"/>
      <c r="I28" s="76"/>
    </row>
    <row r="29" spans="5:9" x14ac:dyDescent="0.25">
      <c r="E29" s="76"/>
      <c r="F29" s="76"/>
      <c r="G29" s="76"/>
      <c r="H29" s="76"/>
      <c r="I29" s="76"/>
    </row>
  </sheetData>
  <mergeCells count="1">
    <mergeCell ref="E22:I29"/>
  </mergeCells>
  <pageMargins left="0.7" right="0.7" top="0.75" bottom="0.75" header="0.3" footer="0.3"/>
  <pageSetup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C137-7271-47E3-A707-98620206A1C0}">
  <sheetPr>
    <pageSetUpPr fitToPage="1"/>
  </sheetPr>
  <dimension ref="B8:U54"/>
  <sheetViews>
    <sheetView zoomScale="70" zoomScaleNormal="70" workbookViewId="0">
      <selection activeCell="J29" sqref="J29"/>
    </sheetView>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5.5703125" style="6" customWidth="1"/>
    <col min="18" max="18" width="7.140625" style="6" customWidth="1"/>
    <col min="19" max="19" width="28.5703125" style="6" customWidth="1"/>
    <col min="20" max="20" width="9.140625" style="6"/>
    <col min="21" max="21" width="24.28515625" style="6" customWidth="1"/>
    <col min="22" max="16384" width="9.140625" style="6"/>
  </cols>
  <sheetData>
    <row r="8" spans="9:17" x14ac:dyDescent="0.25">
      <c r="I8" s="8"/>
    </row>
    <row r="13" spans="9:17" ht="54" x14ac:dyDescent="0.35">
      <c r="P13" s="112"/>
      <c r="Q13" s="130" t="s">
        <v>72</v>
      </c>
    </row>
    <row r="14" spans="9:17" ht="51" x14ac:dyDescent="0.35">
      <c r="P14" s="114" t="s">
        <v>74</v>
      </c>
      <c r="Q14" s="63">
        <v>18250</v>
      </c>
    </row>
    <row r="15" spans="9:17" ht="25.5" x14ac:dyDescent="0.35">
      <c r="P15" s="131"/>
      <c r="Q15" s="132"/>
    </row>
    <row r="16" spans="9:17" ht="27" x14ac:dyDescent="0.25">
      <c r="P16" s="118" t="s">
        <v>75</v>
      </c>
      <c r="Q16" s="119">
        <v>0.1</v>
      </c>
    </row>
    <row r="17" spans="2:21" ht="25.5" x14ac:dyDescent="0.35">
      <c r="P17" s="131"/>
      <c r="Q17" s="132"/>
    </row>
    <row r="18" spans="2:21" ht="18.75" customHeight="1" x14ac:dyDescent="0.25">
      <c r="P18" s="118" t="s">
        <v>76</v>
      </c>
      <c r="Q18" s="133" t="s">
        <v>78</v>
      </c>
      <c r="S18" s="134" t="s">
        <v>79</v>
      </c>
      <c r="U18" s="134" t="s">
        <v>80</v>
      </c>
    </row>
    <row r="19" spans="2:21" ht="18.75" customHeight="1" x14ac:dyDescent="0.25">
      <c r="P19" s="135"/>
      <c r="Q19" s="132"/>
    </row>
    <row r="20" spans="2:21" ht="18.75" customHeight="1" x14ac:dyDescent="0.35">
      <c r="P20" s="118">
        <v>1</v>
      </c>
      <c r="Q20" s="63">
        <v>4000</v>
      </c>
      <c r="S20" s="136">
        <f>PV(10%,1,0,-4000)</f>
        <v>3636.363636363636</v>
      </c>
      <c r="U20" s="63">
        <f>-Q14</f>
        <v>-18250</v>
      </c>
    </row>
    <row r="21" spans="2:21" ht="27" x14ac:dyDescent="0.35">
      <c r="P21" s="118">
        <v>2</v>
      </c>
      <c r="Q21" s="63">
        <v>4000</v>
      </c>
      <c r="S21" s="136">
        <f>PV(10%,2,0,-4000)</f>
        <v>3305.7851239669417</v>
      </c>
      <c r="U21" s="63">
        <v>4000</v>
      </c>
    </row>
    <row r="22" spans="2:21" ht="27" x14ac:dyDescent="0.35">
      <c r="P22" s="118">
        <v>3</v>
      </c>
      <c r="Q22" s="63">
        <v>4000</v>
      </c>
      <c r="S22" s="136">
        <f>PV(10%,3,0,-4000)</f>
        <v>3005.2592036063102</v>
      </c>
      <c r="U22" s="63">
        <v>4000</v>
      </c>
    </row>
    <row r="23" spans="2:21" ht="27" x14ac:dyDescent="0.35">
      <c r="P23" s="118">
        <v>4</v>
      </c>
      <c r="Q23" s="63">
        <v>4000</v>
      </c>
      <c r="S23" s="136">
        <f>PV(10%,4,0,-4000)</f>
        <v>2732.0538214602821</v>
      </c>
      <c r="U23" s="63">
        <v>4000</v>
      </c>
    </row>
    <row r="24" spans="2:21" ht="27" x14ac:dyDescent="0.35">
      <c r="P24" s="118">
        <v>5</v>
      </c>
      <c r="Q24" s="63">
        <v>4000</v>
      </c>
      <c r="S24" s="136">
        <f>PV(10%,5,0,-4000)</f>
        <v>2483.6852922366197</v>
      </c>
      <c r="U24" s="63">
        <v>4000</v>
      </c>
    </row>
    <row r="25" spans="2:21" ht="15" customHeight="1" x14ac:dyDescent="0.35">
      <c r="P25" s="118">
        <v>6</v>
      </c>
      <c r="Q25" s="63">
        <v>4000</v>
      </c>
      <c r="S25" s="136">
        <f>PV(10%,6,0,-4000)</f>
        <v>2257.8957202151087</v>
      </c>
      <c r="U25" s="63">
        <v>4000</v>
      </c>
    </row>
    <row r="26" spans="2:21" ht="30" customHeight="1" x14ac:dyDescent="0.35">
      <c r="P26" s="118">
        <v>7</v>
      </c>
      <c r="Q26" s="63">
        <v>4000</v>
      </c>
      <c r="S26" s="136">
        <f>PV(10%,7,0,-4000)</f>
        <v>2052.6324729228259</v>
      </c>
      <c r="U26" s="63">
        <v>4000</v>
      </c>
    </row>
    <row r="27" spans="2:21" ht="48.75" customHeight="1" x14ac:dyDescent="0.25">
      <c r="P27" s="6"/>
      <c r="S27" s="137">
        <f>SUM(S20:S26)</f>
        <v>19473.675270771724</v>
      </c>
      <c r="U27" s="63">
        <v>4000</v>
      </c>
    </row>
    <row r="28" spans="2:21" ht="37.5" customHeight="1" x14ac:dyDescent="0.25">
      <c r="P28" s="6"/>
      <c r="S28" s="137">
        <f>Q14</f>
        <v>18250</v>
      </c>
    </row>
    <row r="29" spans="2:21" ht="30" customHeight="1" x14ac:dyDescent="0.25">
      <c r="B29" s="65"/>
      <c r="C29" s="65"/>
      <c r="D29" s="65"/>
      <c r="E29" s="65"/>
      <c r="F29" s="65"/>
      <c r="P29" s="6"/>
    </row>
    <row r="30" spans="2:21" ht="31.5" customHeight="1" x14ac:dyDescent="0.25">
      <c r="B30" s="65"/>
      <c r="C30" s="65"/>
      <c r="D30" s="65"/>
      <c r="E30" s="65"/>
      <c r="F30" s="65"/>
      <c r="I30" s="65"/>
      <c r="J30" s="65"/>
      <c r="K30" s="65"/>
      <c r="L30" s="65"/>
      <c r="N30" s="65"/>
      <c r="P30" s="6"/>
      <c r="S30" s="138">
        <f>S27-S28</f>
        <v>1223.6752707717242</v>
      </c>
      <c r="U30" s="139">
        <f>IRR(U20:U27)</f>
        <v>0.1200868478128827</v>
      </c>
    </row>
    <row r="31" spans="2:21" x14ac:dyDescent="0.25">
      <c r="B31" s="65"/>
      <c r="C31" s="65"/>
      <c r="D31" s="65"/>
      <c r="E31" s="65"/>
      <c r="F31" s="65"/>
      <c r="I31" s="65"/>
      <c r="J31" s="65"/>
      <c r="N31" s="65"/>
      <c r="P31" s="6"/>
    </row>
    <row r="32" spans="2:21" ht="32.25" customHeight="1" x14ac:dyDescent="0.25">
      <c r="B32" s="65"/>
      <c r="C32" s="65"/>
      <c r="D32" s="65"/>
      <c r="E32" s="65"/>
      <c r="F32" s="65"/>
      <c r="G32" s="65"/>
      <c r="H32" s="65"/>
      <c r="I32" s="65"/>
      <c r="J32" s="65"/>
      <c r="N32" s="94"/>
      <c r="P32" s="6"/>
    </row>
    <row r="33" spans="2:17" ht="34.5" customHeight="1" x14ac:dyDescent="0.25">
      <c r="B33" s="65"/>
      <c r="C33" s="65"/>
      <c r="D33" s="65"/>
      <c r="E33" s="65"/>
      <c r="F33" s="65"/>
      <c r="G33" s="65"/>
      <c r="H33" s="65"/>
      <c r="I33" s="65"/>
      <c r="J33" s="65"/>
      <c r="N33" s="94"/>
      <c r="P33" s="6"/>
    </row>
    <row r="34" spans="2:17" ht="31.5" x14ac:dyDescent="0.25">
      <c r="B34" s="65"/>
      <c r="C34" s="65"/>
      <c r="D34" s="65"/>
      <c r="E34" s="65"/>
      <c r="F34" s="65"/>
      <c r="G34" s="65"/>
      <c r="H34" s="65"/>
      <c r="I34" s="65"/>
      <c r="J34" s="65"/>
      <c r="N34" s="66"/>
      <c r="P34" s="6"/>
    </row>
    <row r="35" spans="2:17" ht="36" customHeight="1" x14ac:dyDescent="0.25">
      <c r="B35" s="65"/>
      <c r="C35" s="65"/>
      <c r="D35" s="65"/>
      <c r="E35" s="65"/>
      <c r="F35" s="65"/>
      <c r="G35" s="67">
        <v>120</v>
      </c>
      <c r="H35" s="68"/>
      <c r="I35" s="65"/>
      <c r="J35" s="65"/>
      <c r="P35" s="6"/>
    </row>
    <row r="36" spans="2:17" ht="33" customHeight="1" x14ac:dyDescent="0.25">
      <c r="B36" s="65"/>
      <c r="C36" s="65"/>
      <c r="D36" s="65"/>
      <c r="E36" s="65"/>
      <c r="F36" s="65"/>
      <c r="G36" s="67"/>
      <c r="H36" s="68"/>
      <c r="I36" s="65"/>
      <c r="J36" s="65"/>
      <c r="P36" s="6"/>
    </row>
    <row r="37" spans="2:17" x14ac:dyDescent="0.25">
      <c r="B37" s="65"/>
      <c r="C37" s="65"/>
      <c r="D37" s="65"/>
      <c r="E37" s="65"/>
      <c r="F37" s="65"/>
      <c r="I37" s="65"/>
      <c r="J37" s="65"/>
      <c r="O37" s="69">
        <v>0</v>
      </c>
      <c r="P37" s="6"/>
    </row>
    <row r="38" spans="2:17" ht="23.25" x14ac:dyDescent="0.25">
      <c r="C38" s="70"/>
      <c r="D38" s="70"/>
      <c r="E38" s="70"/>
      <c r="F38" s="70"/>
      <c r="G38" s="65"/>
      <c r="H38" s="65"/>
      <c r="I38" s="65">
        <v>2000</v>
      </c>
      <c r="J38" s="71"/>
      <c r="O38" s="69"/>
      <c r="Q38" s="140"/>
    </row>
    <row r="39" spans="2:17" x14ac:dyDescent="0.25">
      <c r="C39" s="65"/>
      <c r="D39" s="65"/>
      <c r="E39" s="65"/>
      <c r="F39" s="65"/>
      <c r="G39" s="65"/>
      <c r="H39" s="65">
        <v>1</v>
      </c>
      <c r="I39" s="65"/>
      <c r="J39" s="65"/>
      <c r="O39" s="69">
        <v>60000</v>
      </c>
    </row>
    <row r="40" spans="2:17" x14ac:dyDescent="0.25">
      <c r="C40" s="65"/>
      <c r="D40" s="65"/>
      <c r="E40" s="65"/>
      <c r="F40" s="65"/>
      <c r="G40" s="65"/>
      <c r="H40" s="65"/>
      <c r="I40" s="65"/>
      <c r="J40" s="65"/>
      <c r="O40" s="69"/>
    </row>
    <row r="41" spans="2:17" ht="31.5" customHeight="1" x14ac:dyDescent="0.25">
      <c r="C41" s="65"/>
      <c r="D41" s="65"/>
      <c r="E41" s="65"/>
      <c r="F41" s="65"/>
      <c r="G41" s="65"/>
      <c r="H41" s="65"/>
      <c r="I41" s="65"/>
      <c r="J41" s="65"/>
      <c r="O41" s="69">
        <v>110000</v>
      </c>
    </row>
    <row r="42" spans="2:17" x14ac:dyDescent="0.25">
      <c r="C42" s="65"/>
      <c r="D42" s="65"/>
      <c r="E42" s="65"/>
      <c r="F42" s="65"/>
      <c r="G42" s="65"/>
      <c r="H42" s="65"/>
      <c r="I42" s="65"/>
      <c r="J42" s="65"/>
      <c r="O42" s="69"/>
    </row>
    <row r="43" spans="2:17" x14ac:dyDescent="0.25">
      <c r="C43" s="65"/>
      <c r="D43" s="65"/>
      <c r="E43" s="99"/>
      <c r="F43" s="99"/>
      <c r="G43" s="99"/>
      <c r="H43" s="99"/>
      <c r="I43" s="65"/>
      <c r="J43" s="65"/>
      <c r="N43" s="65"/>
      <c r="O43" s="73"/>
    </row>
    <row r="44" spans="2:17" x14ac:dyDescent="0.25">
      <c r="C44" s="65"/>
      <c r="D44" s="65"/>
      <c r="E44" s="99"/>
      <c r="F44" s="99"/>
      <c r="G44" s="99"/>
      <c r="H44" s="99"/>
      <c r="I44" s="65"/>
      <c r="J44" s="65"/>
      <c r="K44" s="65"/>
      <c r="L44" s="65"/>
      <c r="M44" s="65"/>
      <c r="N44" s="65"/>
      <c r="O44" s="65"/>
    </row>
    <row r="45" spans="2:17" ht="15" customHeight="1" x14ac:dyDescent="0.25">
      <c r="C45" s="65"/>
      <c r="D45" s="65"/>
      <c r="E45" s="65"/>
      <c r="F45" s="65"/>
      <c r="G45" s="65"/>
      <c r="H45" s="65"/>
      <c r="I45" s="65"/>
      <c r="J45" s="65"/>
      <c r="K45" s="65"/>
      <c r="L45" s="65"/>
      <c r="M45" s="74"/>
      <c r="N45" s="74"/>
      <c r="O45" s="65"/>
    </row>
    <row r="46" spans="2:17" x14ac:dyDescent="0.25">
      <c r="M46" s="74"/>
      <c r="N46" s="74"/>
    </row>
    <row r="47" spans="2:17" x14ac:dyDescent="0.25">
      <c r="M47" s="74"/>
      <c r="N47" s="74"/>
    </row>
    <row r="48" spans="2:17" x14ac:dyDescent="0.25">
      <c r="M48" s="74"/>
      <c r="N48" s="74"/>
    </row>
    <row r="49" spans="13:16" x14ac:dyDescent="0.25">
      <c r="M49" s="74"/>
      <c r="N49" s="74"/>
    </row>
    <row r="50" spans="13:16" x14ac:dyDescent="0.25">
      <c r="M50" s="74"/>
      <c r="N50" s="74"/>
    </row>
    <row r="51" spans="13:16" x14ac:dyDescent="0.25">
      <c r="M51" s="74"/>
      <c r="N51" s="74"/>
    </row>
    <row r="54" spans="13:16" x14ac:dyDescent="0.25">
      <c r="P54" s="75"/>
    </row>
  </sheetData>
  <mergeCells count="3">
    <mergeCell ref="N32:N33"/>
    <mergeCell ref="E43:F44"/>
    <mergeCell ref="G43:H44"/>
  </mergeCells>
  <pageMargins left="0.7" right="0.7" top="0.75" bottom="0.75" header="0.3" footer="0.3"/>
  <pageSetup scale="41"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323-6E31-4506-A726-460B8682F6C4}">
  <sheetPr>
    <pageSetUpPr fitToPage="1"/>
  </sheetPr>
  <dimension ref="H18:AA55"/>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18" spans="17:27" ht="18.75" customHeight="1" x14ac:dyDescent="0.25"/>
    <row r="19" spans="17:27" ht="18.75" customHeight="1" x14ac:dyDescent="0.25"/>
    <row r="20" spans="17:27" ht="18.75" customHeight="1" x14ac:dyDescent="0.25"/>
    <row r="24" spans="17:27" ht="28.5" x14ac:dyDescent="0.25">
      <c r="Q24" s="77">
        <f>_xlfn.CHISQ.INV(0.95,15)</f>
        <v>24.995790139728623</v>
      </c>
      <c r="R24" s="78"/>
    </row>
    <row r="25" spans="17:27" ht="15" customHeight="1" x14ac:dyDescent="0.25"/>
    <row r="26" spans="17:27" ht="30" customHeight="1" x14ac:dyDescent="0.25"/>
    <row r="27" spans="17:27" ht="48.75" customHeight="1" x14ac:dyDescent="0.25"/>
    <row r="28" spans="17:27" ht="37.5" customHeight="1" x14ac:dyDescent="0.25"/>
    <row r="29" spans="17:27" ht="30" customHeight="1" x14ac:dyDescent="0.25"/>
    <row r="30" spans="17:27" ht="31.5" customHeight="1" x14ac:dyDescent="0.25">
      <c r="Z30" s="77">
        <f>((16-1)*24)/16</f>
        <v>22.5</v>
      </c>
      <c r="AA30" s="78"/>
    </row>
    <row r="32" spans="17:27" ht="32.25" customHeight="1" x14ac:dyDescent="0.25"/>
    <row r="33" spans="8:13" ht="34.5" customHeight="1" x14ac:dyDescent="0.25"/>
    <row r="35" spans="8:13" ht="36" customHeight="1" x14ac:dyDescent="0.25"/>
    <row r="36" spans="8:13" ht="33" customHeight="1" x14ac:dyDescent="0.25">
      <c r="H36" s="41"/>
      <c r="I36" s="41"/>
    </row>
    <row r="41" spans="8:13" ht="31.5" customHeight="1" x14ac:dyDescent="0.25"/>
    <row r="48" spans="8:13"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2">
    <mergeCell ref="Q24:R24"/>
    <mergeCell ref="Z30:AA30"/>
  </mergeCells>
  <pageMargins left="0.7" right="0.7" top="0.75" bottom="0.75" header="0.3" footer="0.3"/>
  <pageSetup scale="35" fitToHeight="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3B69-52F3-4F9C-B463-2E35F4ADFD0C}">
  <sheetPr>
    <pageSetUpPr fitToPage="1"/>
  </sheetPr>
  <dimension ref="H18:AA55"/>
  <sheetViews>
    <sheetView zoomScale="70" zoomScaleNormal="70" workbookViewId="0">
      <selection activeCell="H3" sqref="H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18" spans="17:27" ht="18.75" customHeight="1" x14ac:dyDescent="0.25"/>
    <row r="19" spans="17:27" ht="18.75" customHeight="1" x14ac:dyDescent="0.25"/>
    <row r="20" spans="17:27" ht="18.75" customHeight="1" x14ac:dyDescent="0.25"/>
    <row r="24" spans="17:27" ht="28.5" x14ac:dyDescent="0.25">
      <c r="Q24" s="77">
        <f>_xlfn.CHISQ.INV(0.95,15)</f>
        <v>24.995790139728623</v>
      </c>
      <c r="R24" s="78"/>
    </row>
    <row r="25" spans="17:27" ht="15" customHeight="1" x14ac:dyDescent="0.25"/>
    <row r="26" spans="17:27" ht="30" customHeight="1" x14ac:dyDescent="0.25"/>
    <row r="27" spans="17:27" ht="48.75" customHeight="1" x14ac:dyDescent="0.25"/>
    <row r="28" spans="17:27" ht="37.5" customHeight="1" x14ac:dyDescent="0.25"/>
    <row r="29" spans="17:27" ht="30" customHeight="1" x14ac:dyDescent="0.25"/>
    <row r="30" spans="17:27" ht="31.5" customHeight="1" x14ac:dyDescent="0.25">
      <c r="Z30" s="77">
        <f>((16-1)*24)/16</f>
        <v>22.5</v>
      </c>
      <c r="AA30" s="78"/>
    </row>
    <row r="32" spans="17:27" ht="32.25" customHeight="1" x14ac:dyDescent="0.25"/>
    <row r="33" spans="8:13" ht="34.5" customHeight="1" x14ac:dyDescent="0.25"/>
    <row r="35" spans="8:13" ht="36" customHeight="1" x14ac:dyDescent="0.25"/>
    <row r="36" spans="8:13" ht="33" customHeight="1" x14ac:dyDescent="0.25">
      <c r="H36" s="41"/>
      <c r="I36" s="41"/>
    </row>
    <row r="41" spans="8:13" ht="31.5" customHeight="1" x14ac:dyDescent="0.25"/>
    <row r="48" spans="8:13"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2">
    <mergeCell ref="Q24:R24"/>
    <mergeCell ref="Z30:AA30"/>
  </mergeCells>
  <pageMargins left="0.7" right="0.7" top="0.75" bottom="0.75" header="0.3" footer="0.3"/>
  <pageSetup scale="35" fitToHeight="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8C417-DAD4-48B8-88D9-443031C7E7A5}">
  <sheetPr>
    <pageSetUpPr fitToPage="1"/>
  </sheetPr>
  <dimension ref="B8:S55"/>
  <sheetViews>
    <sheetView zoomScale="70" zoomScaleNormal="70" workbookViewId="0"/>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8.7109375" style="6" customWidth="1"/>
    <col min="18" max="18" width="4.28515625" style="6" customWidth="1"/>
    <col min="19" max="19" width="29.140625" style="6" customWidth="1"/>
    <col min="20" max="16384" width="9.140625" style="6"/>
  </cols>
  <sheetData>
    <row r="8" spans="9:19" s="6" customFormat="1" x14ac:dyDescent="0.25">
      <c r="I8" s="8"/>
      <c r="P8" s="61"/>
    </row>
    <row r="13" spans="9:19" s="6" customFormat="1" ht="27" x14ac:dyDescent="0.35">
      <c r="P13" s="112"/>
      <c r="Q13" s="113" t="s">
        <v>72</v>
      </c>
      <c r="R13" s="113"/>
      <c r="S13" s="113" t="s">
        <v>73</v>
      </c>
    </row>
    <row r="14" spans="9:19" s="6" customFormat="1" ht="51" x14ac:dyDescent="0.35">
      <c r="P14" s="114" t="s">
        <v>74</v>
      </c>
      <c r="Q14" s="63">
        <v>500000</v>
      </c>
      <c r="R14" s="63"/>
      <c r="S14" s="63">
        <v>325000</v>
      </c>
    </row>
    <row r="15" spans="9:19" s="6" customFormat="1" ht="25.5" x14ac:dyDescent="0.35">
      <c r="P15" s="115"/>
      <c r="Q15" s="116"/>
      <c r="R15" s="116"/>
      <c r="S15" s="117"/>
    </row>
    <row r="16" spans="9:19" s="6" customFormat="1" ht="27" x14ac:dyDescent="0.25">
      <c r="P16" s="118" t="s">
        <v>75</v>
      </c>
      <c r="Q16" s="119">
        <v>0.15</v>
      </c>
      <c r="R16" s="63"/>
      <c r="S16" s="119">
        <v>0.15</v>
      </c>
    </row>
    <row r="17" spans="2:19" s="6" customFormat="1" ht="25.5" x14ac:dyDescent="0.35">
      <c r="P17" s="115"/>
      <c r="Q17" s="116"/>
      <c r="R17" s="116"/>
      <c r="S17" s="117"/>
    </row>
    <row r="18" spans="2:19" s="6" customFormat="1" ht="18.75" customHeight="1" x14ac:dyDescent="0.25">
      <c r="P18" s="118" t="s">
        <v>76</v>
      </c>
      <c r="Q18" s="120" t="s">
        <v>77</v>
      </c>
      <c r="R18" s="121"/>
      <c r="S18" s="122"/>
    </row>
    <row r="19" spans="2:19" s="6" customFormat="1" ht="18.75" customHeight="1" x14ac:dyDescent="0.25">
      <c r="P19" s="123"/>
      <c r="Q19" s="124"/>
      <c r="R19" s="124"/>
      <c r="S19" s="125"/>
    </row>
    <row r="20" spans="2:19" s="6" customFormat="1" ht="18.75" customHeight="1" x14ac:dyDescent="0.25">
      <c r="P20" s="118">
        <v>1</v>
      </c>
      <c r="Q20" s="63">
        <v>100000</v>
      </c>
      <c r="R20" s="63"/>
      <c r="S20" s="63">
        <v>140000</v>
      </c>
    </row>
    <row r="21" spans="2:19" s="6" customFormat="1" ht="27" x14ac:dyDescent="0.25">
      <c r="P21" s="118">
        <v>2</v>
      </c>
      <c r="Q21" s="63">
        <v>120000</v>
      </c>
      <c r="R21" s="63"/>
      <c r="S21" s="63">
        <v>120000</v>
      </c>
    </row>
    <row r="22" spans="2:19" s="6" customFormat="1" ht="27" x14ac:dyDescent="0.25">
      <c r="P22" s="118">
        <v>3</v>
      </c>
      <c r="Q22" s="63">
        <v>150000</v>
      </c>
      <c r="R22" s="63"/>
      <c r="S22" s="63">
        <v>95000</v>
      </c>
    </row>
    <row r="23" spans="2:19" s="6" customFormat="1" ht="27" x14ac:dyDescent="0.25">
      <c r="P23" s="118">
        <v>4</v>
      </c>
      <c r="Q23" s="63">
        <v>190000</v>
      </c>
      <c r="R23" s="63"/>
      <c r="S23" s="63">
        <v>70000</v>
      </c>
    </row>
    <row r="24" spans="2:19" s="6" customFormat="1" ht="27" x14ac:dyDescent="0.25">
      <c r="P24" s="118">
        <v>5</v>
      </c>
      <c r="Q24" s="63">
        <v>250000</v>
      </c>
      <c r="R24" s="63"/>
      <c r="S24" s="63">
        <v>0</v>
      </c>
    </row>
    <row r="25" spans="2:19" s="6" customFormat="1" x14ac:dyDescent="0.25"/>
    <row r="26" spans="2:19" s="6" customFormat="1" ht="30" customHeight="1" x14ac:dyDescent="0.25">
      <c r="P26" s="64"/>
    </row>
    <row r="27" spans="2:19" s="6" customFormat="1" ht="48.75" customHeight="1" x14ac:dyDescent="0.25"/>
    <row r="28" spans="2:19" s="6" customFormat="1" ht="37.5" customHeight="1" x14ac:dyDescent="0.25">
      <c r="P28" s="61"/>
      <c r="Q28" s="126" t="s">
        <v>72</v>
      </c>
      <c r="R28" s="127"/>
      <c r="S28" s="126" t="s">
        <v>73</v>
      </c>
    </row>
    <row r="29" spans="2:19" s="6" customFormat="1" ht="30" customHeight="1" x14ac:dyDescent="0.25"/>
    <row r="30" spans="2:19" s="6" customFormat="1" ht="31.5" customHeight="1" x14ac:dyDescent="0.25">
      <c r="B30" s="65"/>
      <c r="C30" s="65"/>
      <c r="D30" s="65"/>
      <c r="E30" s="65"/>
      <c r="F30" s="65"/>
      <c r="Q30" s="63">
        <v>-500000</v>
      </c>
      <c r="R30" s="128"/>
      <c r="S30" s="63">
        <f>-S14</f>
        <v>-325000</v>
      </c>
    </row>
    <row r="31" spans="2:19" s="6" customFormat="1" ht="27" x14ac:dyDescent="0.25">
      <c r="B31" s="65"/>
      <c r="C31" s="65"/>
      <c r="D31" s="65"/>
      <c r="E31" s="65"/>
      <c r="F31" s="65"/>
      <c r="I31" s="65"/>
      <c r="J31" s="65"/>
      <c r="K31" s="65"/>
      <c r="L31" s="65"/>
      <c r="N31" s="65"/>
      <c r="Q31" s="63">
        <v>100000</v>
      </c>
      <c r="R31" s="128"/>
      <c r="S31" s="63">
        <v>140000</v>
      </c>
    </row>
    <row r="32" spans="2:19" s="6" customFormat="1" ht="32.25" customHeight="1" x14ac:dyDescent="0.25">
      <c r="B32" s="65"/>
      <c r="C32" s="65"/>
      <c r="D32" s="65"/>
      <c r="E32" s="65"/>
      <c r="F32" s="65"/>
      <c r="I32" s="65"/>
      <c r="J32" s="65"/>
      <c r="N32" s="65"/>
      <c r="Q32" s="63">
        <v>120000</v>
      </c>
      <c r="R32" s="128"/>
      <c r="S32" s="63">
        <v>120000</v>
      </c>
    </row>
    <row r="33" spans="2:19" s="6" customFormat="1" ht="34.5" customHeight="1" x14ac:dyDescent="0.25">
      <c r="B33" s="65"/>
      <c r="C33" s="65"/>
      <c r="D33" s="65"/>
      <c r="E33" s="65"/>
      <c r="F33" s="65"/>
      <c r="G33" s="65"/>
      <c r="H33" s="65"/>
      <c r="I33" s="65"/>
      <c r="J33" s="65"/>
      <c r="N33" s="94"/>
      <c r="P33" s="61"/>
      <c r="Q33" s="63">
        <v>150000</v>
      </c>
      <c r="R33" s="128"/>
      <c r="S33" s="63">
        <v>95000</v>
      </c>
    </row>
    <row r="34" spans="2:19" s="6" customFormat="1" ht="27" x14ac:dyDescent="0.25">
      <c r="B34" s="65"/>
      <c r="C34" s="65"/>
      <c r="D34" s="65"/>
      <c r="E34" s="65"/>
      <c r="F34" s="65"/>
      <c r="G34" s="65"/>
      <c r="H34" s="65"/>
      <c r="I34" s="65"/>
      <c r="J34" s="65"/>
      <c r="N34" s="94"/>
      <c r="P34" s="61"/>
      <c r="Q34" s="63">
        <v>190000</v>
      </c>
      <c r="R34" s="128"/>
      <c r="S34" s="63">
        <v>70000</v>
      </c>
    </row>
    <row r="35" spans="2:19" s="6" customFormat="1" ht="36" customHeight="1" x14ac:dyDescent="0.25">
      <c r="B35" s="65"/>
      <c r="C35" s="65"/>
      <c r="D35" s="65"/>
      <c r="E35" s="65"/>
      <c r="F35" s="65"/>
      <c r="G35" s="65"/>
      <c r="H35" s="65"/>
      <c r="I35" s="65"/>
      <c r="J35" s="65"/>
      <c r="N35" s="66"/>
      <c r="P35" s="61"/>
      <c r="Q35" s="63">
        <v>250000</v>
      </c>
      <c r="R35" s="128"/>
      <c r="S35" s="63">
        <v>0</v>
      </c>
    </row>
    <row r="36" spans="2:19" s="6" customFormat="1" ht="33" customHeight="1" x14ac:dyDescent="0.25">
      <c r="B36" s="65"/>
      <c r="C36" s="65"/>
      <c r="D36" s="65"/>
      <c r="E36" s="65"/>
      <c r="F36" s="65"/>
      <c r="G36" s="67">
        <v>120</v>
      </c>
      <c r="H36" s="68"/>
      <c r="I36" s="65"/>
      <c r="J36" s="65"/>
      <c r="P36" s="61"/>
    </row>
    <row r="37" spans="2:19" s="6" customFormat="1" ht="23.25" x14ac:dyDescent="0.25">
      <c r="B37" s="65"/>
      <c r="C37" s="65"/>
      <c r="D37" s="65"/>
      <c r="E37" s="65"/>
      <c r="F37" s="65"/>
      <c r="G37" s="67"/>
      <c r="H37" s="68"/>
      <c r="I37" s="65"/>
      <c r="J37" s="65"/>
      <c r="P37" s="61"/>
      <c r="Q37" s="129">
        <f>IRR(Q30:Q35)</f>
        <v>0.15665567959424331</v>
      </c>
      <c r="S37" s="129">
        <f>IRR(S30:S35)</f>
        <v>0.13273862275799542</v>
      </c>
    </row>
    <row r="38" spans="2:19" s="6" customFormat="1" x14ac:dyDescent="0.25">
      <c r="B38" s="65"/>
      <c r="C38" s="65"/>
      <c r="D38" s="65"/>
      <c r="E38" s="65"/>
      <c r="F38" s="65"/>
      <c r="I38" s="65"/>
      <c r="J38" s="65"/>
      <c r="O38" s="69">
        <v>0</v>
      </c>
      <c r="P38" s="61"/>
    </row>
    <row r="39" spans="2:19" s="6" customFormat="1" ht="23.25" x14ac:dyDescent="0.25">
      <c r="C39" s="70"/>
      <c r="D39" s="70"/>
      <c r="E39" s="70"/>
      <c r="F39" s="70"/>
      <c r="G39" s="65"/>
      <c r="H39" s="65"/>
      <c r="I39" s="65">
        <v>2000</v>
      </c>
      <c r="J39" s="71"/>
      <c r="O39" s="69"/>
      <c r="P39" s="61"/>
    </row>
    <row r="40" spans="2:19" s="6" customFormat="1" x14ac:dyDescent="0.25">
      <c r="C40" s="65"/>
      <c r="D40" s="65"/>
      <c r="E40" s="65"/>
      <c r="F40" s="65"/>
      <c r="G40" s="65"/>
      <c r="H40" s="65">
        <v>1</v>
      </c>
      <c r="I40" s="65"/>
      <c r="J40" s="65"/>
      <c r="O40" s="69">
        <v>60000</v>
      </c>
      <c r="P40" s="61"/>
    </row>
    <row r="41" spans="2:19" s="6" customFormat="1" ht="31.5" customHeight="1" x14ac:dyDescent="0.25">
      <c r="C41" s="65"/>
      <c r="D41" s="65"/>
      <c r="E41" s="65"/>
      <c r="F41" s="65"/>
      <c r="G41" s="65"/>
      <c r="H41" s="65"/>
      <c r="I41" s="65"/>
      <c r="J41" s="65"/>
      <c r="O41" s="69"/>
      <c r="P41" s="61"/>
    </row>
    <row r="42" spans="2:19" s="6" customFormat="1" x14ac:dyDescent="0.25">
      <c r="C42" s="65"/>
      <c r="D42" s="65"/>
      <c r="E42" s="65"/>
      <c r="F42" s="65"/>
      <c r="G42" s="65"/>
      <c r="H42" s="65"/>
      <c r="I42" s="65"/>
      <c r="J42" s="65"/>
      <c r="O42" s="69">
        <v>110000</v>
      </c>
      <c r="P42" s="61"/>
    </row>
    <row r="43" spans="2:19" s="6" customFormat="1" x14ac:dyDescent="0.25">
      <c r="C43" s="65"/>
      <c r="D43" s="65"/>
      <c r="E43" s="65"/>
      <c r="F43" s="65"/>
      <c r="G43" s="65"/>
      <c r="H43" s="65"/>
      <c r="I43" s="65"/>
      <c r="J43" s="65"/>
      <c r="O43" s="69"/>
      <c r="P43" s="61"/>
    </row>
    <row r="44" spans="2:19" s="6" customFormat="1" x14ac:dyDescent="0.25">
      <c r="C44" s="65"/>
      <c r="D44" s="65"/>
      <c r="E44" s="99"/>
      <c r="F44" s="99"/>
      <c r="G44" s="99"/>
      <c r="H44" s="99"/>
      <c r="I44" s="65"/>
      <c r="J44" s="65"/>
      <c r="N44" s="65"/>
      <c r="O44" s="73"/>
      <c r="P44" s="61"/>
    </row>
    <row r="45" spans="2:19" s="6" customFormat="1" x14ac:dyDescent="0.25">
      <c r="C45" s="65"/>
      <c r="D45" s="65"/>
      <c r="E45" s="99"/>
      <c r="F45" s="99"/>
      <c r="G45" s="99"/>
      <c r="H45" s="99"/>
      <c r="I45" s="65"/>
      <c r="J45" s="65"/>
      <c r="K45" s="65"/>
      <c r="L45" s="65"/>
      <c r="M45" s="65"/>
      <c r="N45" s="65"/>
      <c r="O45" s="65"/>
      <c r="P45" s="61"/>
    </row>
    <row r="46" spans="2:19" s="6" customFormat="1" ht="15" customHeight="1" x14ac:dyDescent="0.25">
      <c r="C46" s="65"/>
      <c r="D46" s="65"/>
      <c r="E46" s="65"/>
      <c r="F46" s="65"/>
      <c r="G46" s="65"/>
      <c r="H46" s="65"/>
      <c r="I46" s="65"/>
      <c r="J46" s="65"/>
      <c r="K46" s="65"/>
      <c r="L46" s="65"/>
      <c r="M46" s="74"/>
      <c r="N46" s="74"/>
      <c r="O46" s="65"/>
      <c r="P46" s="61"/>
    </row>
    <row r="47" spans="2:19" s="6" customFormat="1" x14ac:dyDescent="0.25">
      <c r="M47" s="74"/>
      <c r="N47" s="74"/>
      <c r="P47" s="61"/>
    </row>
    <row r="48" spans="2:19" s="6" customFormat="1" x14ac:dyDescent="0.25">
      <c r="M48" s="74"/>
      <c r="N48" s="74"/>
      <c r="P48" s="61"/>
    </row>
    <row r="49" spans="13:16" s="6" customFormat="1" x14ac:dyDescent="0.25">
      <c r="M49" s="74"/>
      <c r="N49" s="74"/>
      <c r="P49" s="61"/>
    </row>
    <row r="50" spans="13:16" s="6" customFormat="1" x14ac:dyDescent="0.25">
      <c r="M50" s="74"/>
      <c r="N50" s="74"/>
      <c r="P50" s="61"/>
    </row>
    <row r="51" spans="13:16" s="6" customFormat="1" x14ac:dyDescent="0.25">
      <c r="M51" s="74"/>
      <c r="N51" s="74"/>
      <c r="P51" s="61"/>
    </row>
    <row r="52" spans="13:16" s="6" customFormat="1" x14ac:dyDescent="0.25">
      <c r="M52" s="74"/>
      <c r="N52" s="74"/>
      <c r="P52" s="61"/>
    </row>
    <row r="54" spans="13:16" s="6" customFormat="1" x14ac:dyDescent="0.25">
      <c r="P54" s="61"/>
    </row>
    <row r="55" spans="13:16" s="6" customFormat="1" x14ac:dyDescent="0.25">
      <c r="P55" s="75"/>
    </row>
  </sheetData>
  <mergeCells count="7">
    <mergeCell ref="P15:S15"/>
    <mergeCell ref="P17:S17"/>
    <mergeCell ref="Q18:S18"/>
    <mergeCell ref="P19:S19"/>
    <mergeCell ref="N33:N34"/>
    <mergeCell ref="E44:F45"/>
    <mergeCell ref="G44:H45"/>
  </mergeCells>
  <pageMargins left="0.7" right="0.7" top="0.75" bottom="0.75" header="0.3" footer="0.3"/>
  <pageSetup scale="34"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BD5D-6D3A-453D-894D-E16036A2DB3E}">
  <sheetPr>
    <pageSetUpPr fitToPage="1"/>
  </sheetPr>
  <dimension ref="B8:S55"/>
  <sheetViews>
    <sheetView zoomScale="70" zoomScaleNormal="70" workbookViewId="0">
      <selection activeCell="N27" sqref="N27"/>
    </sheetView>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8.7109375" style="6" customWidth="1"/>
    <col min="18" max="18" width="4.28515625" style="6" customWidth="1"/>
    <col min="19" max="19" width="29.140625" style="6" customWidth="1"/>
    <col min="20" max="16384" width="9.140625" style="6"/>
  </cols>
  <sheetData>
    <row r="8" spans="9:19" s="6" customFormat="1" x14ac:dyDescent="0.25">
      <c r="I8" s="8"/>
      <c r="P8" s="61"/>
    </row>
    <row r="13" spans="9:19" s="6" customFormat="1" ht="27" x14ac:dyDescent="0.35">
      <c r="P13" s="112"/>
      <c r="Q13" s="113" t="s">
        <v>72</v>
      </c>
      <c r="R13" s="113"/>
      <c r="S13" s="113" t="s">
        <v>73</v>
      </c>
    </row>
    <row r="14" spans="9:19" s="6" customFormat="1" ht="51" x14ac:dyDescent="0.35">
      <c r="P14" s="114" t="s">
        <v>74</v>
      </c>
      <c r="Q14" s="63">
        <v>500000</v>
      </c>
      <c r="R14" s="63"/>
      <c r="S14" s="63">
        <v>325000</v>
      </c>
    </row>
    <row r="15" spans="9:19" s="6" customFormat="1" ht="25.5" x14ac:dyDescent="0.35">
      <c r="P15" s="115"/>
      <c r="Q15" s="116"/>
      <c r="R15" s="116"/>
      <c r="S15" s="117"/>
    </row>
    <row r="16" spans="9:19" s="6" customFormat="1" ht="27" x14ac:dyDescent="0.25">
      <c r="P16" s="118" t="s">
        <v>75</v>
      </c>
      <c r="Q16" s="119">
        <v>0.15</v>
      </c>
      <c r="R16" s="63"/>
      <c r="S16" s="119">
        <v>0.15</v>
      </c>
    </row>
    <row r="17" spans="2:19" s="6" customFormat="1" ht="25.5" x14ac:dyDescent="0.35">
      <c r="P17" s="115"/>
      <c r="Q17" s="116"/>
      <c r="R17" s="116"/>
      <c r="S17" s="117"/>
    </row>
    <row r="18" spans="2:19" s="6" customFormat="1" ht="18.75" customHeight="1" x14ac:dyDescent="0.25">
      <c r="P18" s="118" t="s">
        <v>76</v>
      </c>
      <c r="Q18" s="120" t="s">
        <v>77</v>
      </c>
      <c r="R18" s="121"/>
      <c r="S18" s="122"/>
    </row>
    <row r="19" spans="2:19" s="6" customFormat="1" ht="18.75" customHeight="1" x14ac:dyDescent="0.25">
      <c r="P19" s="123"/>
      <c r="Q19" s="124"/>
      <c r="R19" s="124"/>
      <c r="S19" s="125"/>
    </row>
    <row r="20" spans="2:19" s="6" customFormat="1" ht="18.75" customHeight="1" x14ac:dyDescent="0.25">
      <c r="P20" s="118">
        <v>1</v>
      </c>
      <c r="Q20" s="63">
        <v>100000</v>
      </c>
      <c r="R20" s="63"/>
      <c r="S20" s="63">
        <v>140000</v>
      </c>
    </row>
    <row r="21" spans="2:19" s="6" customFormat="1" ht="27" x14ac:dyDescent="0.25">
      <c r="P21" s="118">
        <v>2</v>
      </c>
      <c r="Q21" s="63">
        <v>120000</v>
      </c>
      <c r="R21" s="63"/>
      <c r="S21" s="63">
        <v>120000</v>
      </c>
    </row>
    <row r="22" spans="2:19" s="6" customFormat="1" ht="27" x14ac:dyDescent="0.25">
      <c r="P22" s="118">
        <v>3</v>
      </c>
      <c r="Q22" s="63">
        <v>150000</v>
      </c>
      <c r="R22" s="63"/>
      <c r="S22" s="63">
        <v>95000</v>
      </c>
    </row>
    <row r="23" spans="2:19" s="6" customFormat="1" ht="27" x14ac:dyDescent="0.25">
      <c r="P23" s="118">
        <v>4</v>
      </c>
      <c r="Q23" s="63">
        <v>190000</v>
      </c>
      <c r="R23" s="63"/>
      <c r="S23" s="63">
        <v>70000</v>
      </c>
    </row>
    <row r="24" spans="2:19" s="6" customFormat="1" ht="27" x14ac:dyDescent="0.25">
      <c r="P24" s="118">
        <v>5</v>
      </c>
      <c r="Q24" s="63">
        <v>250000</v>
      </c>
      <c r="R24" s="63"/>
      <c r="S24" s="63">
        <v>0</v>
      </c>
    </row>
    <row r="25" spans="2:19" s="6" customFormat="1" x14ac:dyDescent="0.25"/>
    <row r="26" spans="2:19" s="6" customFormat="1" ht="30" customHeight="1" x14ac:dyDescent="0.25">
      <c r="P26" s="64"/>
    </row>
    <row r="27" spans="2:19" s="6" customFormat="1" ht="48.75" customHeight="1" x14ac:dyDescent="0.25"/>
    <row r="28" spans="2:19" s="6" customFormat="1" ht="37.5" customHeight="1" x14ac:dyDescent="0.25">
      <c r="P28" s="61"/>
      <c r="Q28" s="126" t="s">
        <v>72</v>
      </c>
      <c r="R28" s="127"/>
      <c r="S28" s="126" t="s">
        <v>73</v>
      </c>
    </row>
    <row r="29" spans="2:19" s="6" customFormat="1" ht="30" customHeight="1" x14ac:dyDescent="0.25"/>
    <row r="30" spans="2:19" s="6" customFormat="1" ht="31.5" customHeight="1" x14ac:dyDescent="0.25">
      <c r="B30" s="65"/>
      <c r="C30" s="65"/>
      <c r="D30" s="65"/>
      <c r="E30" s="65"/>
      <c r="F30" s="65"/>
      <c r="Q30" s="63">
        <v>-500000</v>
      </c>
      <c r="R30" s="128"/>
      <c r="S30" s="63">
        <f>-S14</f>
        <v>-325000</v>
      </c>
    </row>
    <row r="31" spans="2:19" s="6" customFormat="1" ht="27" x14ac:dyDescent="0.25">
      <c r="B31" s="65"/>
      <c r="C31" s="65"/>
      <c r="D31" s="65"/>
      <c r="E31" s="65"/>
      <c r="F31" s="65"/>
      <c r="I31" s="65"/>
      <c r="J31" s="65"/>
      <c r="K31" s="65"/>
      <c r="L31" s="65"/>
      <c r="N31" s="65"/>
      <c r="Q31" s="63">
        <v>100000</v>
      </c>
      <c r="R31" s="128"/>
      <c r="S31" s="63">
        <v>140000</v>
      </c>
    </row>
    <row r="32" spans="2:19" s="6" customFormat="1" ht="32.25" customHeight="1" x14ac:dyDescent="0.25">
      <c r="B32" s="65"/>
      <c r="C32" s="65"/>
      <c r="D32" s="65"/>
      <c r="E32" s="65"/>
      <c r="F32" s="65"/>
      <c r="I32" s="65"/>
      <c r="J32" s="65"/>
      <c r="N32" s="65"/>
      <c r="Q32" s="63">
        <v>120000</v>
      </c>
      <c r="R32" s="128"/>
      <c r="S32" s="63">
        <v>120000</v>
      </c>
    </row>
    <row r="33" spans="2:19" s="6" customFormat="1" ht="34.5" customHeight="1" x14ac:dyDescent="0.25">
      <c r="B33" s="65"/>
      <c r="C33" s="65"/>
      <c r="D33" s="65"/>
      <c r="E33" s="65"/>
      <c r="F33" s="65"/>
      <c r="G33" s="65"/>
      <c r="H33" s="65"/>
      <c r="I33" s="65"/>
      <c r="J33" s="65"/>
      <c r="N33" s="94"/>
      <c r="P33" s="61"/>
      <c r="Q33" s="63">
        <v>150000</v>
      </c>
      <c r="R33" s="128"/>
      <c r="S33" s="63">
        <v>95000</v>
      </c>
    </row>
    <row r="34" spans="2:19" s="6" customFormat="1" ht="27" x14ac:dyDescent="0.25">
      <c r="B34" s="65"/>
      <c r="C34" s="65"/>
      <c r="D34" s="65"/>
      <c r="E34" s="65"/>
      <c r="F34" s="65"/>
      <c r="G34" s="65"/>
      <c r="H34" s="65"/>
      <c r="I34" s="65"/>
      <c r="J34" s="65"/>
      <c r="N34" s="94"/>
      <c r="P34" s="61"/>
      <c r="Q34" s="63">
        <v>190000</v>
      </c>
      <c r="R34" s="128"/>
      <c r="S34" s="63">
        <v>70000</v>
      </c>
    </row>
    <row r="35" spans="2:19" s="6" customFormat="1" ht="36" customHeight="1" x14ac:dyDescent="0.25">
      <c r="B35" s="65"/>
      <c r="C35" s="65"/>
      <c r="D35" s="65"/>
      <c r="E35" s="65"/>
      <c r="F35" s="65"/>
      <c r="G35" s="65"/>
      <c r="H35" s="65"/>
      <c r="I35" s="65"/>
      <c r="J35" s="65"/>
      <c r="N35" s="66"/>
      <c r="P35" s="61"/>
      <c r="Q35" s="63">
        <v>250000</v>
      </c>
      <c r="R35" s="128"/>
      <c r="S35" s="63">
        <v>0</v>
      </c>
    </row>
    <row r="36" spans="2:19" s="6" customFormat="1" ht="33" customHeight="1" x14ac:dyDescent="0.25">
      <c r="B36" s="65"/>
      <c r="C36" s="65"/>
      <c r="D36" s="65"/>
      <c r="E36" s="65"/>
      <c r="F36" s="65"/>
      <c r="G36" s="67">
        <v>120</v>
      </c>
      <c r="H36" s="68"/>
      <c r="I36" s="65"/>
      <c r="J36" s="65"/>
      <c r="P36" s="61"/>
    </row>
    <row r="37" spans="2:19" s="6" customFormat="1" ht="23.25" x14ac:dyDescent="0.25">
      <c r="B37" s="65"/>
      <c r="C37" s="65"/>
      <c r="D37" s="65"/>
      <c r="E37" s="65"/>
      <c r="F37" s="65"/>
      <c r="G37" s="67"/>
      <c r="H37" s="68"/>
      <c r="I37" s="65"/>
      <c r="J37" s="65"/>
      <c r="P37" s="61"/>
      <c r="Q37" s="129">
        <f>IRR(Q30:Q35)</f>
        <v>0.15665567959424331</v>
      </c>
      <c r="S37" s="129">
        <f>IRR(S30:S35)</f>
        <v>0.13273862275799542</v>
      </c>
    </row>
    <row r="38" spans="2:19" s="6" customFormat="1" x14ac:dyDescent="0.25">
      <c r="B38" s="65"/>
      <c r="C38" s="65"/>
      <c r="D38" s="65"/>
      <c r="E38" s="65"/>
      <c r="F38" s="65"/>
      <c r="I38" s="65"/>
      <c r="J38" s="65"/>
      <c r="O38" s="69">
        <v>0</v>
      </c>
      <c r="P38" s="61"/>
    </row>
    <row r="39" spans="2:19" s="6" customFormat="1" ht="23.25" x14ac:dyDescent="0.25">
      <c r="C39" s="70"/>
      <c r="D39" s="70"/>
      <c r="E39" s="70"/>
      <c r="F39" s="70"/>
      <c r="G39" s="65"/>
      <c r="H39" s="65"/>
      <c r="I39" s="65">
        <v>2000</v>
      </c>
      <c r="J39" s="71"/>
      <c r="O39" s="69"/>
      <c r="P39" s="61"/>
    </row>
    <row r="40" spans="2:19" s="6" customFormat="1" x14ac:dyDescent="0.25">
      <c r="C40" s="65"/>
      <c r="D40" s="65"/>
      <c r="E40" s="65"/>
      <c r="F40" s="65"/>
      <c r="G40" s="65"/>
      <c r="H40" s="65">
        <v>1</v>
      </c>
      <c r="I40" s="65"/>
      <c r="J40" s="65"/>
      <c r="O40" s="69">
        <v>60000</v>
      </c>
      <c r="P40" s="61"/>
    </row>
    <row r="41" spans="2:19" s="6" customFormat="1" ht="31.5" customHeight="1" x14ac:dyDescent="0.25">
      <c r="C41" s="65"/>
      <c r="D41" s="65"/>
      <c r="E41" s="65"/>
      <c r="F41" s="65"/>
      <c r="G41" s="65"/>
      <c r="H41" s="65"/>
      <c r="I41" s="65"/>
      <c r="J41" s="65"/>
      <c r="O41" s="69"/>
      <c r="P41" s="61"/>
    </row>
    <row r="42" spans="2:19" s="6" customFormat="1" x14ac:dyDescent="0.25">
      <c r="C42" s="65"/>
      <c r="D42" s="65"/>
      <c r="E42" s="65"/>
      <c r="F42" s="65"/>
      <c r="G42" s="65"/>
      <c r="H42" s="65"/>
      <c r="I42" s="65"/>
      <c r="J42" s="65"/>
      <c r="O42" s="69">
        <v>110000</v>
      </c>
      <c r="P42" s="61"/>
    </row>
    <row r="43" spans="2:19" s="6" customFormat="1" x14ac:dyDescent="0.25">
      <c r="C43" s="65"/>
      <c r="D43" s="65"/>
      <c r="E43" s="65"/>
      <c r="F43" s="65"/>
      <c r="G43" s="65"/>
      <c r="H43" s="65"/>
      <c r="I43" s="65"/>
      <c r="J43" s="65"/>
      <c r="O43" s="69"/>
      <c r="P43" s="61"/>
    </row>
    <row r="44" spans="2:19" s="6" customFormat="1" x14ac:dyDescent="0.25">
      <c r="C44" s="65"/>
      <c r="D44" s="65"/>
      <c r="E44" s="99"/>
      <c r="F44" s="99"/>
      <c r="G44" s="99"/>
      <c r="H44" s="99"/>
      <c r="I44" s="65"/>
      <c r="J44" s="65"/>
      <c r="N44" s="65"/>
      <c r="O44" s="73"/>
      <c r="P44" s="61"/>
    </row>
    <row r="45" spans="2:19" s="6" customFormat="1" x14ac:dyDescent="0.25">
      <c r="C45" s="65"/>
      <c r="D45" s="65"/>
      <c r="E45" s="99"/>
      <c r="F45" s="99"/>
      <c r="G45" s="99"/>
      <c r="H45" s="99"/>
      <c r="I45" s="65"/>
      <c r="J45" s="65"/>
      <c r="K45" s="65"/>
      <c r="L45" s="65"/>
      <c r="M45" s="65"/>
      <c r="N45" s="65"/>
      <c r="O45" s="65"/>
      <c r="P45" s="61"/>
    </row>
    <row r="46" spans="2:19" s="6" customFormat="1" ht="15" customHeight="1" x14ac:dyDescent="0.25">
      <c r="C46" s="65"/>
      <c r="D46" s="65"/>
      <c r="E46" s="65"/>
      <c r="F46" s="65"/>
      <c r="G46" s="65"/>
      <c r="H46" s="65"/>
      <c r="I46" s="65"/>
      <c r="J46" s="65"/>
      <c r="K46" s="65"/>
      <c r="L46" s="65"/>
      <c r="M46" s="74"/>
      <c r="N46" s="74"/>
      <c r="O46" s="65"/>
      <c r="P46" s="61"/>
    </row>
    <row r="47" spans="2:19" s="6" customFormat="1" x14ac:dyDescent="0.25">
      <c r="M47" s="74"/>
      <c r="N47" s="74"/>
      <c r="P47" s="61"/>
    </row>
    <row r="48" spans="2:19" s="6" customFormat="1" x14ac:dyDescent="0.25">
      <c r="M48" s="74"/>
      <c r="N48" s="74"/>
      <c r="P48" s="61"/>
    </row>
    <row r="49" spans="13:16" s="6" customFormat="1" x14ac:dyDescent="0.25">
      <c r="M49" s="74"/>
      <c r="N49" s="74"/>
      <c r="P49" s="61"/>
    </row>
    <row r="50" spans="13:16" s="6" customFormat="1" x14ac:dyDescent="0.25">
      <c r="M50" s="74"/>
      <c r="N50" s="74"/>
      <c r="P50" s="61"/>
    </row>
    <row r="51" spans="13:16" s="6" customFormat="1" x14ac:dyDescent="0.25">
      <c r="M51" s="74"/>
      <c r="N51" s="74"/>
      <c r="P51" s="61"/>
    </row>
    <row r="52" spans="13:16" s="6" customFormat="1" x14ac:dyDescent="0.25">
      <c r="M52" s="74"/>
      <c r="N52" s="74"/>
      <c r="P52" s="61"/>
    </row>
    <row r="54" spans="13:16" s="6" customFormat="1" x14ac:dyDescent="0.25">
      <c r="P54" s="61"/>
    </row>
    <row r="55" spans="13:16" s="6" customFormat="1" x14ac:dyDescent="0.25">
      <c r="P55" s="75"/>
    </row>
  </sheetData>
  <mergeCells count="7">
    <mergeCell ref="E44:F45"/>
    <mergeCell ref="G44:H45"/>
    <mergeCell ref="P15:S15"/>
    <mergeCell ref="P17:S17"/>
    <mergeCell ref="Q18:S18"/>
    <mergeCell ref="P19:S19"/>
    <mergeCell ref="N33:N34"/>
  </mergeCells>
  <pageMargins left="0.7" right="0.7" top="0.75" bottom="0.75" header="0.3" footer="0.3"/>
  <pageSetup scale="34" fitToHeight="0"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1B6C-4462-490F-BCF7-AA216045B2F2}">
  <sheetPr>
    <pageSetUpPr fitToPage="1"/>
  </sheetPr>
  <dimension ref="C18:O54"/>
  <sheetViews>
    <sheetView zoomScale="70" zoomScaleNormal="70" workbookViewId="0"/>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16.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9.140625" style="3"/>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3:15" ht="18.75" customHeight="1" x14ac:dyDescent="0.25"/>
    <row r="19" spans="3:15" ht="18.75" customHeight="1" x14ac:dyDescent="0.25"/>
    <row r="20" spans="3:15" ht="18.75" customHeight="1" x14ac:dyDescent="0.25"/>
    <row r="21" spans="3:15" ht="45" x14ac:dyDescent="0.25">
      <c r="C21" s="15" t="s">
        <v>27</v>
      </c>
      <c r="D21" s="16" t="s">
        <v>28</v>
      </c>
    </row>
    <row r="22" spans="3:15" ht="22.5" x14ac:dyDescent="0.25">
      <c r="C22" s="17" t="s">
        <v>29</v>
      </c>
      <c r="D22" s="17">
        <v>32</v>
      </c>
    </row>
    <row r="23" spans="3:15" ht="22.5" x14ac:dyDescent="0.25">
      <c r="C23" s="17" t="s">
        <v>30</v>
      </c>
      <c r="D23" s="17">
        <v>24</v>
      </c>
    </row>
    <row r="24" spans="3:15" ht="22.5" x14ac:dyDescent="0.25">
      <c r="C24" s="17" t="s">
        <v>31</v>
      </c>
      <c r="D24" s="17">
        <v>35</v>
      </c>
    </row>
    <row r="25" spans="3:15" ht="22.5" x14ac:dyDescent="0.25">
      <c r="C25" s="17" t="s">
        <v>32</v>
      </c>
      <c r="D25" s="17">
        <v>29</v>
      </c>
      <c r="N25" s="79"/>
      <c r="O25" s="79"/>
    </row>
    <row r="26" spans="3:15" ht="30" customHeight="1" x14ac:dyDescent="0.25">
      <c r="C26" s="18" t="s">
        <v>26</v>
      </c>
      <c r="D26" s="18">
        <f>SUM(D22:D25)</f>
        <v>120</v>
      </c>
      <c r="N26" s="79"/>
      <c r="O26" s="79"/>
    </row>
    <row r="27" spans="3:15" ht="48.75" customHeight="1" x14ac:dyDescent="0.25"/>
    <row r="28" spans="3:15" ht="37.5" customHeight="1" x14ac:dyDescent="0.25"/>
    <row r="29" spans="3:15" ht="30" customHeight="1" x14ac:dyDescent="0.25"/>
    <row r="30" spans="3:15" ht="31.5" customHeight="1" x14ac:dyDescent="0.25"/>
    <row r="31" spans="3:15" ht="28.5" x14ac:dyDescent="0.25">
      <c r="M31" s="80"/>
      <c r="N31" s="80"/>
    </row>
    <row r="32" spans="3:15" ht="32.25" customHeight="1" x14ac:dyDescent="0.25"/>
    <row r="33" spans="13:14" ht="34.5" customHeight="1" x14ac:dyDescent="0.25"/>
    <row r="34" spans="13:14" ht="28.5" x14ac:dyDescent="0.25">
      <c r="M34" s="81">
        <f>_xlfn.CHISQ.INV(0.99,3)</f>
        <v>11.344866730144364</v>
      </c>
      <c r="N34" s="81"/>
    </row>
    <row r="35" spans="13:14" ht="36" customHeight="1" x14ac:dyDescent="0.25"/>
    <row r="36" spans="13:14" ht="33" customHeight="1" x14ac:dyDescent="0.25"/>
    <row r="39" spans="13:14" ht="28.5" x14ac:dyDescent="0.25">
      <c r="M39" s="80"/>
      <c r="N39" s="80"/>
    </row>
    <row r="41" spans="13:14" ht="31.5" customHeight="1" x14ac:dyDescent="0.25"/>
    <row r="54" spans="14:15" ht="28.5" x14ac:dyDescent="0.25">
      <c r="N54" s="79"/>
      <c r="O54" s="79"/>
    </row>
  </sheetData>
  <mergeCells count="5">
    <mergeCell ref="N25:O26"/>
    <mergeCell ref="M31:N31"/>
    <mergeCell ref="M34:N34"/>
    <mergeCell ref="M39:N39"/>
    <mergeCell ref="N54:O54"/>
  </mergeCells>
  <pageMargins left="0.7" right="0.7" top="0.75" bottom="0.75" header="0.3" footer="0.3"/>
  <pageSetup scale="43" fitToHeight="0"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8A9C-A656-43E6-BF44-82DD47B03F88}">
  <sheetPr>
    <pageSetUpPr fitToPage="1"/>
  </sheetPr>
  <dimension ref="C18:O54"/>
  <sheetViews>
    <sheetView zoomScale="70" zoomScaleNormal="70" workbookViewId="0">
      <selection activeCell="Y45" sqref="A1:Y45"/>
    </sheetView>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16.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9.140625" style="3"/>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3:15" ht="18.75" customHeight="1" x14ac:dyDescent="0.25"/>
    <row r="19" spans="3:15" ht="18.75" customHeight="1" x14ac:dyDescent="0.25"/>
    <row r="20" spans="3:15" ht="18.75" customHeight="1" x14ac:dyDescent="0.25"/>
    <row r="21" spans="3:15" ht="45" x14ac:dyDescent="0.25">
      <c r="C21" s="15" t="s">
        <v>27</v>
      </c>
      <c r="D21" s="16" t="s">
        <v>28</v>
      </c>
    </row>
    <row r="22" spans="3:15" ht="22.5" x14ac:dyDescent="0.25">
      <c r="C22" s="17" t="s">
        <v>29</v>
      </c>
      <c r="D22" s="17">
        <v>32</v>
      </c>
    </row>
    <row r="23" spans="3:15" ht="22.5" x14ac:dyDescent="0.25">
      <c r="C23" s="17" t="s">
        <v>30</v>
      </c>
      <c r="D23" s="17">
        <v>24</v>
      </c>
    </row>
    <row r="24" spans="3:15" ht="22.5" x14ac:dyDescent="0.25">
      <c r="C24" s="17" t="s">
        <v>31</v>
      </c>
      <c r="D24" s="17">
        <v>35</v>
      </c>
    </row>
    <row r="25" spans="3:15" ht="22.5" x14ac:dyDescent="0.25">
      <c r="C25" s="17" t="s">
        <v>32</v>
      </c>
      <c r="D25" s="17">
        <v>29</v>
      </c>
      <c r="N25" s="79"/>
      <c r="O25" s="79"/>
    </row>
    <row r="26" spans="3:15" ht="30" customHeight="1" x14ac:dyDescent="0.25">
      <c r="C26" s="18" t="s">
        <v>26</v>
      </c>
      <c r="D26" s="18">
        <f>SUM(D22:D25)</f>
        <v>120</v>
      </c>
      <c r="N26" s="79"/>
      <c r="O26" s="79"/>
    </row>
    <row r="27" spans="3:15" ht="48.75" customHeight="1" x14ac:dyDescent="0.25"/>
    <row r="28" spans="3:15" ht="37.5" customHeight="1" x14ac:dyDescent="0.25"/>
    <row r="29" spans="3:15" ht="30" customHeight="1" x14ac:dyDescent="0.25"/>
    <row r="30" spans="3:15" ht="31.5" customHeight="1" x14ac:dyDescent="0.25"/>
    <row r="31" spans="3:15" ht="28.5" x14ac:dyDescent="0.25">
      <c r="M31" s="80"/>
      <c r="N31" s="80"/>
    </row>
    <row r="32" spans="3:15" ht="32.25" customHeight="1" x14ac:dyDescent="0.25"/>
    <row r="33" spans="13:14" ht="34.5" customHeight="1" x14ac:dyDescent="0.25"/>
    <row r="34" spans="13:14" ht="28.5" x14ac:dyDescent="0.25">
      <c r="M34" s="81">
        <f>_xlfn.CHISQ.INV(0.99,3)</f>
        <v>11.344866730144364</v>
      </c>
      <c r="N34" s="81"/>
    </row>
    <row r="35" spans="13:14" ht="36" customHeight="1" x14ac:dyDescent="0.25"/>
    <row r="36" spans="13:14" ht="33" customHeight="1" x14ac:dyDescent="0.25"/>
    <row r="39" spans="13:14" ht="28.5" x14ac:dyDescent="0.25">
      <c r="M39" s="80"/>
      <c r="N39" s="80"/>
    </row>
    <row r="41" spans="13:14" ht="31.5" customHeight="1" x14ac:dyDescent="0.25"/>
    <row r="54" spans="14:15" ht="28.5" x14ac:dyDescent="0.25">
      <c r="N54" s="79"/>
      <c r="O54" s="79"/>
    </row>
  </sheetData>
  <mergeCells count="5">
    <mergeCell ref="N25:O26"/>
    <mergeCell ref="M31:N31"/>
    <mergeCell ref="M34:N34"/>
    <mergeCell ref="M39:N39"/>
    <mergeCell ref="N54:O54"/>
  </mergeCells>
  <pageMargins left="0.7" right="0.7" top="0.75" bottom="0.75" header="0.3" footer="0.3"/>
  <pageSetup scale="43" fitToHeight="0"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406E8-4CDE-4173-A1EE-D37AE3AE32BF}">
  <sheetPr>
    <pageSetUpPr fitToPage="1"/>
  </sheetPr>
  <dimension ref="E18:T6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7.710937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31.5703125" style="3" customWidth="1"/>
    <col min="17" max="17" width="18.85546875" style="3" customWidth="1"/>
    <col min="18" max="18" width="13.85546875" style="3" customWidth="1"/>
    <col min="19" max="20" width="18.5703125" style="3" customWidth="1"/>
    <col min="21" max="21" width="17.5703125" style="3" customWidth="1"/>
    <col min="22" max="22" width="20.140625" style="3" customWidth="1"/>
    <col min="23" max="23" width="10.7109375" style="3" customWidth="1"/>
    <col min="24" max="16384" width="9.140625" style="3"/>
  </cols>
  <sheetData>
    <row r="18" spans="5:20" ht="27.75" customHeight="1" x14ac:dyDescent="0.25"/>
    <row r="19" spans="5:20" ht="30" customHeight="1" x14ac:dyDescent="0.25"/>
    <row r="20" spans="5:20" ht="27" customHeight="1" x14ac:dyDescent="0.25"/>
    <row r="21" spans="5:20" ht="36" x14ac:dyDescent="0.25">
      <c r="P21" s="42">
        <f>_xlfn.F.INV(0.975,20,24)</f>
        <v>2.3272714446086176</v>
      </c>
    </row>
    <row r="22" spans="5:20" ht="22.5" customHeight="1" x14ac:dyDescent="0.25"/>
    <row r="23" spans="5:20" ht="23.25" customHeight="1" x14ac:dyDescent="0.25"/>
    <row r="24" spans="5:20" ht="42" customHeight="1" x14ac:dyDescent="0.25">
      <c r="F24" s="82" t="s">
        <v>52</v>
      </c>
      <c r="G24" s="84" t="s">
        <v>53</v>
      </c>
    </row>
    <row r="25" spans="5:20" ht="15" customHeight="1" x14ac:dyDescent="0.25">
      <c r="F25" s="83"/>
      <c r="G25" s="85"/>
    </row>
    <row r="26" spans="5:20" ht="41.25" customHeight="1" x14ac:dyDescent="0.45">
      <c r="E26" s="43" t="s">
        <v>54</v>
      </c>
      <c r="F26" s="44">
        <v>21</v>
      </c>
      <c r="G26" s="45">
        <v>25</v>
      </c>
      <c r="T26" s="42">
        <f>(1.3^2)/(1.16^2)</f>
        <v>1.2559453032104639</v>
      </c>
    </row>
    <row r="27" spans="5:20" ht="36" customHeight="1" x14ac:dyDescent="0.25">
      <c r="F27" s="44">
        <v>3.27</v>
      </c>
      <c r="G27" s="45">
        <v>2.5299999999999998</v>
      </c>
    </row>
    <row r="28" spans="5:20" ht="38.25" customHeight="1" x14ac:dyDescent="0.45">
      <c r="E28" s="46" t="s">
        <v>55</v>
      </c>
      <c r="F28" s="44">
        <v>1.3</v>
      </c>
      <c r="G28" s="45">
        <v>1.1599999999999999</v>
      </c>
    </row>
    <row r="29" spans="5:20" ht="23.25" customHeight="1" x14ac:dyDescent="0.25"/>
    <row r="30" spans="5:20" ht="24" customHeight="1" x14ac:dyDescent="0.25"/>
    <row r="31" spans="5:20" ht="27.75" customHeight="1" x14ac:dyDescent="0.25"/>
    <row r="32" spans="5:20" ht="33.75" customHeight="1" x14ac:dyDescent="0.25"/>
    <row r="33" spans="13:13" ht="24.6" customHeight="1" x14ac:dyDescent="0.25"/>
    <row r="34" spans="13:13" ht="30.75" customHeight="1" x14ac:dyDescent="0.25"/>
    <row r="35" spans="13:13" ht="21" customHeight="1" x14ac:dyDescent="0.25"/>
    <row r="36" spans="13:13" ht="25.15" customHeight="1" x14ac:dyDescent="0.25"/>
    <row r="37" spans="13:13" ht="22.9" customHeight="1" x14ac:dyDescent="0.25"/>
    <row r="38" spans="13:13" ht="32.25" customHeight="1" x14ac:dyDescent="0.25"/>
    <row r="39" spans="13:13" ht="24.6" customHeight="1" x14ac:dyDescent="0.25"/>
    <row r="40" spans="13:13" ht="22.9" customHeight="1" x14ac:dyDescent="0.25"/>
    <row r="41" spans="13:13" ht="22.9" customHeight="1" x14ac:dyDescent="0.25"/>
    <row r="42" spans="13:13" ht="22.9" customHeight="1" x14ac:dyDescent="0.25"/>
    <row r="43" spans="13:13" ht="22.9" customHeight="1" x14ac:dyDescent="0.25"/>
    <row r="44" spans="13:13" ht="22.9" customHeight="1" x14ac:dyDescent="0.25"/>
    <row r="45" spans="13:13" ht="18.600000000000001" customHeight="1" x14ac:dyDescent="0.25"/>
    <row r="46" spans="13:13" ht="18.600000000000001" customHeight="1" x14ac:dyDescent="0.25"/>
    <row r="47" spans="13:13" ht="30" customHeight="1" x14ac:dyDescent="0.25"/>
    <row r="48" spans="13: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row r="65" ht="15" customHeight="1" x14ac:dyDescent="0.25"/>
    <row r="66" ht="15" customHeight="1" x14ac:dyDescent="0.25"/>
  </sheetData>
  <mergeCells count="2">
    <mergeCell ref="F24:F25"/>
    <mergeCell ref="G24:G25"/>
  </mergeCells>
  <pageMargins left="0.7" right="0.7" top="0.75" bottom="0.75" header="0.3" footer="0.3"/>
  <pageSetup scale="33" fitToHeight="0"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8EE1-7E32-4491-893B-8635EFD812CC}">
  <sheetPr>
    <pageSetUpPr fitToPage="1"/>
  </sheetPr>
  <dimension ref="E18:T66"/>
  <sheetViews>
    <sheetView zoomScale="70" zoomScaleNormal="70" workbookViewId="0">
      <selection activeCell="L5" sqref="L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7.710937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31.5703125" style="3" customWidth="1"/>
    <col min="17" max="17" width="18.85546875" style="3" customWidth="1"/>
    <col min="18" max="18" width="13.85546875" style="3" customWidth="1"/>
    <col min="19" max="20" width="18.5703125" style="3" customWidth="1"/>
    <col min="21" max="21" width="17.5703125" style="3" customWidth="1"/>
    <col min="22" max="22" width="20.140625" style="3" customWidth="1"/>
    <col min="23" max="23" width="10.7109375" style="3" customWidth="1"/>
    <col min="24" max="16384" width="9.140625" style="3"/>
  </cols>
  <sheetData>
    <row r="18" spans="5:20" ht="27.75" customHeight="1" x14ac:dyDescent="0.25"/>
    <row r="19" spans="5:20" ht="30" customHeight="1" x14ac:dyDescent="0.25"/>
    <row r="20" spans="5:20" ht="27" customHeight="1" x14ac:dyDescent="0.25"/>
    <row r="21" spans="5:20" ht="36" x14ac:dyDescent="0.25">
      <c r="P21" s="42">
        <f>_xlfn.F.INV(0.975,20,24)</f>
        <v>2.3272714446086176</v>
      </c>
    </row>
    <row r="22" spans="5:20" ht="22.5" customHeight="1" x14ac:dyDescent="0.25"/>
    <row r="23" spans="5:20" ht="23.25" customHeight="1" x14ac:dyDescent="0.25"/>
    <row r="24" spans="5:20" ht="42" customHeight="1" x14ac:dyDescent="0.25">
      <c r="F24" s="82" t="s">
        <v>52</v>
      </c>
      <c r="G24" s="84" t="s">
        <v>53</v>
      </c>
    </row>
    <row r="25" spans="5:20" ht="15" customHeight="1" x14ac:dyDescent="0.25">
      <c r="F25" s="83"/>
      <c r="G25" s="85"/>
    </row>
    <row r="26" spans="5:20" ht="41.25" customHeight="1" x14ac:dyDescent="0.45">
      <c r="E26" s="43" t="s">
        <v>54</v>
      </c>
      <c r="F26" s="44">
        <v>21</v>
      </c>
      <c r="G26" s="45">
        <v>25</v>
      </c>
      <c r="T26" s="42">
        <f>(1.3^2)/(1.16^2)</f>
        <v>1.2559453032104639</v>
      </c>
    </row>
    <row r="27" spans="5:20" ht="36" customHeight="1" x14ac:dyDescent="0.25">
      <c r="F27" s="44">
        <v>3.27</v>
      </c>
      <c r="G27" s="45">
        <v>2.5299999999999998</v>
      </c>
    </row>
    <row r="28" spans="5:20" ht="38.25" customHeight="1" x14ac:dyDescent="0.45">
      <c r="E28" s="46" t="s">
        <v>55</v>
      </c>
      <c r="F28" s="44">
        <v>1.3</v>
      </c>
      <c r="G28" s="45">
        <v>1.1599999999999999</v>
      </c>
    </row>
    <row r="29" spans="5:20" ht="23.25" customHeight="1" x14ac:dyDescent="0.25"/>
    <row r="30" spans="5:20" ht="24" customHeight="1" x14ac:dyDescent="0.25"/>
    <row r="31" spans="5:20" ht="27.75" customHeight="1" x14ac:dyDescent="0.25"/>
    <row r="32" spans="5:20" ht="33.75" customHeight="1" x14ac:dyDescent="0.25"/>
    <row r="33" spans="13:13" ht="24.6" customHeight="1" x14ac:dyDescent="0.25"/>
    <row r="34" spans="13:13" ht="30.75" customHeight="1" x14ac:dyDescent="0.25"/>
    <row r="35" spans="13:13" ht="21" customHeight="1" x14ac:dyDescent="0.25"/>
    <row r="36" spans="13:13" ht="25.15" customHeight="1" x14ac:dyDescent="0.25"/>
    <row r="37" spans="13:13" ht="22.9" customHeight="1" x14ac:dyDescent="0.25"/>
    <row r="38" spans="13:13" ht="32.25" customHeight="1" x14ac:dyDescent="0.25"/>
    <row r="39" spans="13:13" ht="24.6" customHeight="1" x14ac:dyDescent="0.25"/>
    <row r="40" spans="13:13" ht="22.9" customHeight="1" x14ac:dyDescent="0.25"/>
    <row r="41" spans="13:13" ht="22.9" customHeight="1" x14ac:dyDescent="0.25"/>
    <row r="42" spans="13:13" ht="22.9" customHeight="1" x14ac:dyDescent="0.25"/>
    <row r="43" spans="13:13" ht="22.9" customHeight="1" x14ac:dyDescent="0.25"/>
    <row r="44" spans="13:13" ht="22.9" customHeight="1" x14ac:dyDescent="0.25"/>
    <row r="45" spans="13:13" ht="18.600000000000001" customHeight="1" x14ac:dyDescent="0.25"/>
    <row r="46" spans="13:13" ht="18.600000000000001" customHeight="1" x14ac:dyDescent="0.25"/>
    <row r="47" spans="13:13" ht="30" customHeight="1" x14ac:dyDescent="0.25"/>
    <row r="48" spans="13: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row r="65" ht="15" customHeight="1" x14ac:dyDescent="0.25"/>
    <row r="66" ht="15" customHeight="1" x14ac:dyDescent="0.25"/>
  </sheetData>
  <mergeCells count="2">
    <mergeCell ref="F24:F25"/>
    <mergeCell ref="G24:G25"/>
  </mergeCells>
  <pageMargins left="0.7" right="0.7" top="0.75" bottom="0.75" header="0.3" footer="0.3"/>
  <pageSetup scale="33" fitToHeight="0"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18FA-9127-4F81-82E2-C7CB2812440C}">
  <sheetPr>
    <pageSetUpPr fitToPage="1"/>
  </sheetPr>
  <dimension ref="F20:R55"/>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61.5" thickBot="1" x14ac:dyDescent="0.3">
      <c r="F21" s="47" t="s">
        <v>56</v>
      </c>
      <c r="G21" s="49" t="s">
        <v>57</v>
      </c>
      <c r="H21" s="49" t="s">
        <v>58</v>
      </c>
      <c r="I21" s="49" t="s">
        <v>59</v>
      </c>
      <c r="J21" s="86" t="s">
        <v>60</v>
      </c>
      <c r="K21" s="87"/>
    </row>
    <row r="22" spans="6:18" ht="30" thickBot="1" x14ac:dyDescent="0.3">
      <c r="F22" s="50">
        <v>1</v>
      </c>
      <c r="G22" s="51">
        <v>20</v>
      </c>
      <c r="H22" s="52">
        <f>G22/G28</f>
        <v>0.1</v>
      </c>
      <c r="I22" s="52">
        <f>H22/H28</f>
        <v>0.1</v>
      </c>
      <c r="J22" s="53">
        <v>1</v>
      </c>
      <c r="K22" s="53">
        <v>10</v>
      </c>
    </row>
    <row r="23" spans="6:18" ht="30" thickBot="1" x14ac:dyDescent="0.3">
      <c r="F23" s="50">
        <v>2</v>
      </c>
      <c r="G23" s="51">
        <v>60</v>
      </c>
      <c r="H23" s="52">
        <f>G23/G28</f>
        <v>0.3</v>
      </c>
      <c r="I23" s="52">
        <f>I22+H23</f>
        <v>0.4</v>
      </c>
      <c r="J23" s="53">
        <v>11</v>
      </c>
      <c r="K23" s="53">
        <v>40</v>
      </c>
    </row>
    <row r="24" spans="6:18" ht="30" thickBot="1" x14ac:dyDescent="0.3">
      <c r="F24" s="50">
        <v>3</v>
      </c>
      <c r="G24" s="51">
        <v>50</v>
      </c>
      <c r="H24" s="52">
        <f>G24/G28</f>
        <v>0.25</v>
      </c>
      <c r="I24" s="52">
        <f t="shared" ref="I24:I27" si="0">I23+H24</f>
        <v>0.65</v>
      </c>
      <c r="J24" s="53">
        <v>41</v>
      </c>
      <c r="K24" s="53">
        <v>65</v>
      </c>
    </row>
    <row r="25" spans="6:18" ht="30" thickBot="1" x14ac:dyDescent="0.3">
      <c r="F25" s="50">
        <v>4</v>
      </c>
      <c r="G25" s="51">
        <v>40</v>
      </c>
      <c r="H25" s="52">
        <f>G25/G28</f>
        <v>0.2</v>
      </c>
      <c r="I25" s="52">
        <f t="shared" si="0"/>
        <v>0.85000000000000009</v>
      </c>
      <c r="J25" s="53">
        <v>66</v>
      </c>
      <c r="K25" s="53">
        <v>85</v>
      </c>
    </row>
    <row r="26" spans="6:18" ht="30" thickBot="1" x14ac:dyDescent="0.3">
      <c r="F26" s="50">
        <v>5</v>
      </c>
      <c r="G26" s="51">
        <v>20</v>
      </c>
      <c r="H26" s="52">
        <f>G26/G28</f>
        <v>0.1</v>
      </c>
      <c r="I26" s="52">
        <f t="shared" si="0"/>
        <v>0.95000000000000007</v>
      </c>
      <c r="J26" s="53">
        <v>86</v>
      </c>
      <c r="K26" s="53">
        <v>95</v>
      </c>
    </row>
    <row r="27" spans="6:18" ht="30" thickBot="1" x14ac:dyDescent="0.3">
      <c r="F27" s="50">
        <v>6</v>
      </c>
      <c r="G27" s="51">
        <v>10</v>
      </c>
      <c r="H27" s="52">
        <f>G27/G28</f>
        <v>0.05</v>
      </c>
      <c r="I27" s="52">
        <f t="shared" si="0"/>
        <v>1</v>
      </c>
      <c r="J27" s="53">
        <v>96</v>
      </c>
      <c r="K27" s="53">
        <v>100</v>
      </c>
    </row>
    <row r="28" spans="6:18" ht="30" thickBot="1" x14ac:dyDescent="0.3">
      <c r="F28" s="9"/>
      <c r="G28" s="54">
        <f>SUM(G22:G27)</f>
        <v>200</v>
      </c>
      <c r="H28" s="55">
        <f>SUM(H22:H27)</f>
        <v>1</v>
      </c>
      <c r="I28" s="9"/>
      <c r="J28" s="9"/>
      <c r="K28" s="9"/>
      <c r="M28" s="9"/>
      <c r="Q28" s="9"/>
      <c r="R28" s="9"/>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56" t="s">
        <v>61</v>
      </c>
      <c r="G37" s="57" t="s">
        <v>62</v>
      </c>
      <c r="H37" s="58" t="s">
        <v>63</v>
      </c>
      <c r="M37" s="4"/>
    </row>
    <row r="38" spans="6:13" ht="30" thickBot="1" x14ac:dyDescent="0.3">
      <c r="F38" s="50">
        <v>1</v>
      </c>
      <c r="G38" s="51">
        <v>18</v>
      </c>
      <c r="H38" s="51">
        <v>2</v>
      </c>
      <c r="M38" s="4"/>
    </row>
    <row r="39" spans="6:13" ht="30" thickBot="1" x14ac:dyDescent="0.3">
      <c r="F39" s="50">
        <v>2</v>
      </c>
      <c r="G39" s="51">
        <v>25</v>
      </c>
      <c r="H39" s="51">
        <v>2</v>
      </c>
      <c r="M39" s="4"/>
    </row>
    <row r="40" spans="6:13" ht="30" thickBot="1" x14ac:dyDescent="0.3">
      <c r="F40" s="50">
        <v>3</v>
      </c>
      <c r="G40" s="51">
        <v>73</v>
      </c>
      <c r="H40" s="51">
        <v>4</v>
      </c>
      <c r="M40" s="4"/>
    </row>
    <row r="41" spans="6:13" ht="30" thickBot="1" x14ac:dyDescent="0.3">
      <c r="F41" s="50">
        <v>4</v>
      </c>
      <c r="G41" s="51">
        <v>12</v>
      </c>
      <c r="H41" s="51">
        <v>2</v>
      </c>
    </row>
    <row r="42" spans="6:13" ht="30" thickBot="1" x14ac:dyDescent="0.3">
      <c r="F42" s="50">
        <v>5</v>
      </c>
      <c r="G42" s="51">
        <v>54</v>
      </c>
      <c r="H42" s="51">
        <v>3</v>
      </c>
    </row>
    <row r="43" spans="6:13" ht="30" thickBot="1" x14ac:dyDescent="0.3">
      <c r="F43" s="50">
        <v>6</v>
      </c>
      <c r="G43" s="51">
        <v>96</v>
      </c>
      <c r="H43" s="51">
        <v>6</v>
      </c>
    </row>
    <row r="44" spans="6:13" ht="30" thickBot="1" x14ac:dyDescent="0.3">
      <c r="F44" s="50">
        <v>7</v>
      </c>
      <c r="G44" s="51">
        <v>23</v>
      </c>
      <c r="H44" s="51">
        <v>2</v>
      </c>
    </row>
    <row r="45" spans="6:13" ht="30" thickBot="1" x14ac:dyDescent="0.3">
      <c r="F45" s="50">
        <v>8</v>
      </c>
      <c r="G45" s="51">
        <v>31</v>
      </c>
      <c r="H45" s="51">
        <v>2</v>
      </c>
    </row>
    <row r="46" spans="6:13" ht="30" thickBot="1" x14ac:dyDescent="0.3">
      <c r="F46" s="50">
        <v>9</v>
      </c>
      <c r="G46" s="51">
        <v>45</v>
      </c>
      <c r="H46" s="51">
        <v>3</v>
      </c>
    </row>
    <row r="47" spans="6:13" ht="30" thickBot="1" x14ac:dyDescent="0.3">
      <c r="F47" s="59">
        <v>10</v>
      </c>
      <c r="G47" s="60">
        <v>1</v>
      </c>
      <c r="H47" s="60">
        <v>1</v>
      </c>
    </row>
    <row r="48" spans="6:13" ht="15" customHeight="1" x14ac:dyDescent="0.25">
      <c r="F48" s="9"/>
      <c r="G48" s="9"/>
      <c r="H48" s="88">
        <f>SUM(H38:H47)</f>
        <v>27</v>
      </c>
    </row>
    <row r="49" spans="6:8" ht="15" customHeight="1" x14ac:dyDescent="0.25">
      <c r="F49" s="9"/>
      <c r="G49" s="9"/>
      <c r="H49" s="89"/>
    </row>
    <row r="50" spans="6:8" x14ac:dyDescent="0.25">
      <c r="F50" s="9"/>
      <c r="G50" s="9"/>
      <c r="H50" s="89"/>
    </row>
    <row r="52" spans="6:8" ht="15.75" thickBot="1" x14ac:dyDescent="0.3"/>
    <row r="53" spans="6:8" x14ac:dyDescent="0.25">
      <c r="H53" s="88">
        <f>H48/F47</f>
        <v>2.7</v>
      </c>
    </row>
    <row r="54" spans="6:8" x14ac:dyDescent="0.25">
      <c r="H54" s="89"/>
    </row>
    <row r="55" spans="6:8" x14ac:dyDescent="0.25">
      <c r="H55" s="89"/>
    </row>
  </sheetData>
  <mergeCells count="3">
    <mergeCell ref="J21:K21"/>
    <mergeCell ref="H48:H50"/>
    <mergeCell ref="H53:H55"/>
  </mergeCells>
  <pageMargins left="0.7" right="0.7" top="0.75" bottom="0.75" header="0.3" footer="0.3"/>
  <pageSetup scale="3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70" zoomScaleNormal="70" workbookViewId="0"/>
  </sheetViews>
  <sheetFormatPr defaultColWidth="9.140625" defaultRowHeight="15" x14ac:dyDescent="0.25"/>
  <cols>
    <col min="1" max="16384" width="9.140625" style="1"/>
  </cols>
  <sheetData>
    <row r="1" spans="1:27" x14ac:dyDescent="0.25">
      <c r="A1" s="1" t="s">
        <v>0</v>
      </c>
    </row>
    <row r="14" spans="1:27" x14ac:dyDescent="0.25">
      <c r="K14" s="5"/>
      <c r="L14" s="5"/>
      <c r="M14" s="5"/>
      <c r="N14" s="5"/>
      <c r="O14" s="5"/>
      <c r="P14" s="5"/>
      <c r="Q14" s="5"/>
      <c r="R14" s="5"/>
      <c r="S14" s="5"/>
      <c r="T14" s="5"/>
      <c r="U14" s="5"/>
      <c r="V14" s="5"/>
      <c r="W14" s="5"/>
      <c r="X14" s="5"/>
      <c r="Y14" s="5"/>
      <c r="Z14" s="5"/>
      <c r="AA14" s="5"/>
    </row>
    <row r="15" spans="1:27" x14ac:dyDescent="0.25">
      <c r="K15" s="5"/>
      <c r="L15" s="5"/>
      <c r="M15" s="5"/>
      <c r="N15" s="5"/>
      <c r="O15" s="5"/>
      <c r="P15" s="5"/>
      <c r="Q15" s="5"/>
      <c r="R15" s="5"/>
      <c r="S15" s="5"/>
      <c r="T15" s="5"/>
      <c r="U15" s="5"/>
      <c r="V15" s="5"/>
      <c r="W15" s="5"/>
      <c r="X15" s="5"/>
      <c r="Y15" s="5"/>
      <c r="Z15" s="5"/>
      <c r="AA15" s="5"/>
    </row>
    <row r="16" spans="1:27" x14ac:dyDescent="0.25">
      <c r="K16" s="5"/>
      <c r="L16" s="5"/>
      <c r="M16" s="5"/>
      <c r="N16" s="5"/>
      <c r="O16" s="5"/>
      <c r="P16" s="5"/>
      <c r="Q16" s="5"/>
      <c r="R16" s="5"/>
      <c r="S16" s="5"/>
      <c r="T16" s="5"/>
      <c r="U16" s="5"/>
      <c r="V16" s="5"/>
      <c r="W16" s="5"/>
      <c r="X16" s="5"/>
      <c r="Y16" s="5"/>
      <c r="Z16" s="5"/>
      <c r="AA16" s="5"/>
    </row>
    <row r="17" spans="11:27" x14ac:dyDescent="0.25">
      <c r="K17" s="5"/>
      <c r="L17" s="5"/>
      <c r="M17" s="5"/>
      <c r="N17" s="5"/>
      <c r="O17" s="5"/>
      <c r="P17" s="5"/>
      <c r="Q17" s="5"/>
      <c r="R17" s="5"/>
      <c r="S17" s="5"/>
      <c r="T17" s="5"/>
      <c r="U17" s="5"/>
      <c r="V17" s="5"/>
      <c r="W17" s="5"/>
      <c r="X17" s="5"/>
      <c r="Y17" s="5"/>
      <c r="Z17" s="5"/>
      <c r="AA17" s="5"/>
    </row>
    <row r="18" spans="11:27" x14ac:dyDescent="0.25">
      <c r="K18" s="5"/>
      <c r="L18" s="5"/>
      <c r="M18" s="5"/>
      <c r="N18" s="5"/>
      <c r="O18" s="5"/>
      <c r="P18" s="5"/>
      <c r="Q18" s="5"/>
      <c r="R18" s="5"/>
      <c r="S18" s="5"/>
      <c r="T18" s="5"/>
      <c r="U18" s="5"/>
      <c r="V18" s="5"/>
      <c r="W18" s="5"/>
      <c r="X18" s="5"/>
      <c r="Y18" s="5"/>
      <c r="Z18" s="5"/>
      <c r="AA18" s="5"/>
    </row>
    <row r="19" spans="11:27" x14ac:dyDescent="0.25">
      <c r="K19" s="5"/>
      <c r="L19" s="5"/>
      <c r="M19" s="5"/>
      <c r="N19" s="5"/>
      <c r="O19" s="5"/>
      <c r="P19" s="5"/>
      <c r="Q19" s="5"/>
      <c r="R19" s="5"/>
      <c r="S19" s="5"/>
      <c r="T19" s="5"/>
      <c r="U19" s="5"/>
      <c r="V19" s="5"/>
      <c r="W19" s="5"/>
      <c r="X19" s="5"/>
      <c r="Y19" s="5"/>
      <c r="Z19" s="5"/>
      <c r="AA19" s="5"/>
    </row>
    <row r="20" spans="11:27" x14ac:dyDescent="0.25">
      <c r="K20" s="5"/>
      <c r="L20" s="5"/>
      <c r="M20" s="5"/>
      <c r="N20" s="5"/>
      <c r="O20" s="5"/>
      <c r="P20" s="5"/>
      <c r="Q20" s="5"/>
      <c r="R20" s="5"/>
      <c r="S20" s="5"/>
      <c r="T20" s="5"/>
      <c r="U20" s="5"/>
      <c r="V20" s="5"/>
      <c r="W20" s="5"/>
      <c r="X20" s="5"/>
      <c r="Y20" s="5"/>
      <c r="Z20" s="5"/>
      <c r="AA20" s="5"/>
    </row>
    <row r="21" spans="11:27" x14ac:dyDescent="0.25">
      <c r="K21" s="5"/>
      <c r="L21" s="5"/>
      <c r="M21" s="5"/>
      <c r="N21" s="5"/>
      <c r="O21" s="5"/>
      <c r="P21" s="5"/>
      <c r="Q21" s="5"/>
      <c r="R21" s="5"/>
      <c r="S21" s="5"/>
      <c r="T21" s="5"/>
      <c r="U21" s="5"/>
      <c r="V21" s="5"/>
      <c r="W21" s="5"/>
      <c r="X21" s="5"/>
      <c r="Y21" s="5"/>
      <c r="Z21" s="5"/>
      <c r="AA21" s="5"/>
    </row>
    <row r="22" spans="11:27" x14ac:dyDescent="0.25">
      <c r="K22" s="5"/>
      <c r="L22" s="5"/>
      <c r="M22" s="5"/>
      <c r="N22" s="5"/>
      <c r="O22" s="5"/>
      <c r="P22" s="5"/>
      <c r="Q22" s="5"/>
      <c r="R22" s="5"/>
      <c r="S22" s="5"/>
      <c r="T22" s="5"/>
      <c r="U22" s="5"/>
      <c r="V22" s="5"/>
      <c r="W22" s="5"/>
      <c r="X22" s="5"/>
      <c r="Y22" s="5"/>
      <c r="Z22" s="5"/>
      <c r="AA22" s="5"/>
    </row>
    <row r="23" spans="11:27" x14ac:dyDescent="0.25">
      <c r="K23" s="5"/>
      <c r="L23" s="5"/>
      <c r="M23" s="5"/>
      <c r="N23" s="5"/>
      <c r="O23" s="5"/>
      <c r="P23" s="5"/>
      <c r="Q23" s="5"/>
      <c r="R23" s="5"/>
      <c r="S23" s="5"/>
      <c r="T23" s="5"/>
      <c r="U23" s="5"/>
      <c r="V23" s="5"/>
      <c r="W23" s="5"/>
      <c r="X23" s="5"/>
      <c r="Y23" s="5"/>
      <c r="Z23" s="5"/>
      <c r="AA23" s="5"/>
    </row>
    <row r="24" spans="11:27" x14ac:dyDescent="0.25">
      <c r="K24" s="5"/>
      <c r="L24" s="5"/>
      <c r="M24" s="5"/>
      <c r="N24" s="5"/>
      <c r="O24" s="5"/>
      <c r="P24" s="5"/>
      <c r="Q24" s="5"/>
      <c r="R24" s="5"/>
      <c r="S24" s="5"/>
      <c r="T24" s="5"/>
      <c r="U24" s="5"/>
      <c r="V24" s="5"/>
      <c r="W24" s="5"/>
      <c r="X24" s="5"/>
      <c r="Y24" s="5"/>
      <c r="Z24" s="5"/>
      <c r="AA24" s="5"/>
    </row>
    <row r="25" spans="11:27" x14ac:dyDescent="0.25">
      <c r="K25" s="5"/>
      <c r="L25" s="5"/>
      <c r="M25" s="5"/>
      <c r="N25" s="5"/>
      <c r="O25" s="5"/>
      <c r="P25" s="5"/>
      <c r="Q25" s="5"/>
      <c r="R25" s="5"/>
      <c r="S25" s="5"/>
      <c r="T25" s="5"/>
      <c r="U25" s="5"/>
      <c r="V25" s="5"/>
      <c r="W25" s="5"/>
      <c r="X25" s="5"/>
      <c r="Y25" s="5"/>
      <c r="Z25" s="5"/>
      <c r="AA25" s="5"/>
    </row>
    <row r="26" spans="11:27" x14ac:dyDescent="0.25">
      <c r="K26" s="5"/>
      <c r="L26" s="5"/>
      <c r="M26" s="5"/>
      <c r="N26" s="5"/>
      <c r="O26" s="5"/>
      <c r="P26" s="5"/>
      <c r="Q26" s="5"/>
      <c r="R26" s="5"/>
      <c r="S26" s="5"/>
      <c r="T26" s="5"/>
      <c r="U26" s="5"/>
      <c r="V26" s="5"/>
      <c r="W26" s="5"/>
      <c r="X26" s="5"/>
      <c r="Y26" s="5"/>
      <c r="Z26" s="5"/>
      <c r="AA26" s="5"/>
    </row>
    <row r="27" spans="11:27" x14ac:dyDescent="0.25">
      <c r="K27" s="5"/>
      <c r="L27" s="5"/>
      <c r="M27" s="5"/>
      <c r="N27" s="5"/>
      <c r="O27" s="5"/>
      <c r="P27" s="5"/>
      <c r="Q27" s="5"/>
      <c r="R27" s="5"/>
      <c r="S27" s="5"/>
      <c r="T27" s="5"/>
      <c r="U27" s="5"/>
      <c r="V27" s="5"/>
      <c r="W27" s="5"/>
      <c r="X27" s="5"/>
      <c r="Y27" s="5"/>
      <c r="Z27" s="5"/>
      <c r="AA27" s="5"/>
    </row>
    <row r="28" spans="11:27" x14ac:dyDescent="0.25">
      <c r="K28" s="5"/>
      <c r="L28" s="5"/>
      <c r="M28" s="5"/>
      <c r="N28" s="5"/>
      <c r="O28" s="5"/>
      <c r="P28" s="5"/>
      <c r="Q28" s="5"/>
      <c r="R28" s="5"/>
      <c r="S28" s="5"/>
      <c r="T28" s="5"/>
      <c r="U28" s="5"/>
      <c r="V28" s="5"/>
      <c r="W28" s="5"/>
      <c r="X28" s="5"/>
      <c r="Y28" s="5"/>
      <c r="Z28" s="5"/>
      <c r="AA28" s="5"/>
    </row>
    <row r="29" spans="11:27" x14ac:dyDescent="0.25">
      <c r="K29" s="5"/>
      <c r="L29" s="5"/>
      <c r="M29" s="5"/>
      <c r="N29" s="5"/>
      <c r="O29" s="5"/>
      <c r="P29" s="5"/>
      <c r="Q29" s="5"/>
      <c r="R29" s="5"/>
      <c r="S29" s="5"/>
      <c r="T29" s="5"/>
      <c r="U29" s="5"/>
      <c r="V29" s="5"/>
      <c r="W29" s="5"/>
      <c r="X29" s="5"/>
      <c r="Y29" s="5"/>
      <c r="Z29" s="5"/>
      <c r="AA29" s="5"/>
    </row>
    <row r="30" spans="11:27" x14ac:dyDescent="0.25">
      <c r="K30" s="5"/>
      <c r="L30" s="5"/>
      <c r="M30" s="5"/>
      <c r="N30" s="5"/>
      <c r="O30" s="5"/>
      <c r="P30" s="5"/>
      <c r="Q30" s="5"/>
      <c r="R30" s="5"/>
      <c r="S30" s="5"/>
      <c r="T30" s="5"/>
      <c r="U30" s="5"/>
      <c r="V30" s="5"/>
      <c r="W30" s="5"/>
      <c r="X30" s="5"/>
      <c r="Y30" s="5"/>
      <c r="Z30" s="5"/>
      <c r="AA30" s="5"/>
    </row>
    <row r="31" spans="11:27" x14ac:dyDescent="0.25">
      <c r="K31" s="5"/>
      <c r="L31" s="5"/>
      <c r="M31" s="5"/>
      <c r="N31" s="5"/>
      <c r="O31" s="5"/>
      <c r="P31" s="5"/>
      <c r="Q31" s="5"/>
      <c r="R31" s="5"/>
      <c r="S31" s="5"/>
      <c r="T31" s="5"/>
      <c r="U31" s="5"/>
      <c r="V31" s="5"/>
      <c r="W31" s="5"/>
      <c r="X31" s="5"/>
      <c r="Y31" s="5"/>
      <c r="Z31" s="5"/>
      <c r="AA31" s="5"/>
    </row>
    <row r="32" spans="11:27" x14ac:dyDescent="0.25">
      <c r="K32" s="5"/>
      <c r="L32" s="5"/>
      <c r="M32" s="5"/>
      <c r="N32" s="5"/>
      <c r="O32" s="5"/>
      <c r="P32" s="5"/>
      <c r="Q32" s="5"/>
      <c r="R32" s="5"/>
      <c r="S32" s="5"/>
      <c r="T32" s="5"/>
      <c r="U32" s="5"/>
      <c r="V32" s="5"/>
      <c r="W32" s="5"/>
      <c r="X32" s="5"/>
      <c r="Y32" s="5"/>
      <c r="Z32" s="5"/>
      <c r="AA32" s="5"/>
    </row>
    <row r="33" spans="11:27" x14ac:dyDescent="0.25">
      <c r="K33" s="5"/>
      <c r="L33" s="5"/>
      <c r="M33" s="5"/>
      <c r="N33" s="5"/>
      <c r="O33" s="5"/>
      <c r="P33" s="5"/>
      <c r="Q33" s="5"/>
      <c r="R33" s="5"/>
      <c r="S33" s="5"/>
      <c r="T33" s="5"/>
      <c r="U33" s="5"/>
      <c r="V33" s="5"/>
      <c r="W33" s="5"/>
      <c r="X33" s="5"/>
      <c r="Y33" s="5"/>
      <c r="Z33" s="5"/>
      <c r="AA33" s="5"/>
    </row>
    <row r="34" spans="11:27" x14ac:dyDescent="0.25">
      <c r="K34" s="5"/>
      <c r="L34" s="5"/>
      <c r="M34" s="5"/>
      <c r="N34" s="5"/>
      <c r="O34" s="5"/>
      <c r="P34" s="5"/>
      <c r="Q34" s="5"/>
      <c r="R34" s="5"/>
      <c r="S34" s="5"/>
      <c r="T34" s="5"/>
      <c r="U34" s="5"/>
      <c r="V34" s="5"/>
      <c r="W34" s="5"/>
      <c r="X34" s="5"/>
      <c r="Y34" s="5"/>
      <c r="Z34" s="5"/>
      <c r="AA34" s="5"/>
    </row>
    <row r="35" spans="11:27" x14ac:dyDescent="0.25">
      <c r="K35" s="5"/>
      <c r="L35" s="5"/>
      <c r="M35" s="5"/>
      <c r="N35" s="5"/>
      <c r="O35" s="5"/>
      <c r="P35" s="5"/>
      <c r="Q35" s="5"/>
      <c r="R35" s="5"/>
      <c r="S35" s="5"/>
      <c r="T35" s="5"/>
      <c r="U35" s="5"/>
      <c r="V35" s="5"/>
      <c r="W35" s="5"/>
      <c r="X35" s="5"/>
      <c r="Y35" s="5"/>
      <c r="Z35" s="5"/>
      <c r="AA35" s="5"/>
    </row>
    <row r="36" spans="11:27" x14ac:dyDescent="0.25">
      <c r="K36" s="5"/>
      <c r="L36" s="5"/>
      <c r="M36" s="5"/>
      <c r="N36" s="5"/>
      <c r="O36" s="5"/>
      <c r="P36" s="5"/>
      <c r="Q36" s="5"/>
      <c r="R36" s="5"/>
      <c r="S36" s="5"/>
      <c r="T36" s="5"/>
      <c r="U36" s="5"/>
      <c r="V36" s="5"/>
      <c r="W36" s="5"/>
      <c r="X36" s="5"/>
      <c r="Y36" s="5"/>
      <c r="Z36" s="5"/>
      <c r="AA36" s="5"/>
    </row>
    <row r="37" spans="11:27" x14ac:dyDescent="0.25">
      <c r="K37" s="5"/>
      <c r="L37" s="5"/>
      <c r="M37" s="5"/>
      <c r="N37" s="5"/>
      <c r="O37" s="5"/>
      <c r="P37" s="5"/>
      <c r="Q37" s="5"/>
      <c r="R37" s="5"/>
      <c r="S37" s="5"/>
      <c r="T37" s="5"/>
      <c r="U37" s="5"/>
      <c r="V37" s="5"/>
      <c r="W37" s="5"/>
      <c r="X37" s="5"/>
      <c r="Y37" s="5"/>
      <c r="Z37" s="5"/>
      <c r="AA37" s="5"/>
    </row>
    <row r="38" spans="11:27" x14ac:dyDescent="0.25">
      <c r="K38" s="5"/>
      <c r="L38" s="5"/>
      <c r="M38" s="5"/>
      <c r="N38" s="5"/>
      <c r="O38" s="5"/>
      <c r="P38" s="5"/>
      <c r="Q38" s="5"/>
      <c r="R38" s="5"/>
      <c r="S38" s="5"/>
      <c r="T38" s="5"/>
      <c r="U38" s="5"/>
      <c r="V38" s="5"/>
      <c r="W38" s="5"/>
      <c r="X38" s="5"/>
      <c r="Y38" s="5"/>
      <c r="Z38" s="5"/>
      <c r="AA38" s="5"/>
    </row>
    <row r="39" spans="11:27" x14ac:dyDescent="0.25">
      <c r="K39" s="5"/>
      <c r="L39" s="5"/>
      <c r="M39" s="5"/>
      <c r="N39" s="5"/>
      <c r="O39" s="5"/>
      <c r="P39" s="5"/>
      <c r="Q39" s="5"/>
      <c r="R39" s="5"/>
      <c r="S39" s="5"/>
      <c r="T39" s="5"/>
      <c r="U39" s="5"/>
      <c r="V39" s="5"/>
      <c r="W39" s="5"/>
      <c r="X39" s="5"/>
      <c r="Y39" s="5"/>
      <c r="Z39" s="5"/>
      <c r="AA39" s="5"/>
    </row>
    <row r="40" spans="11:27" x14ac:dyDescent="0.25">
      <c r="K40" s="5"/>
      <c r="L40" s="5"/>
      <c r="M40" s="5"/>
      <c r="N40" s="5"/>
      <c r="O40" s="5"/>
      <c r="P40" s="5"/>
      <c r="Q40" s="5"/>
      <c r="R40" s="5"/>
      <c r="S40" s="5"/>
      <c r="T40" s="5"/>
      <c r="U40" s="5"/>
      <c r="V40" s="5"/>
      <c r="W40" s="5"/>
      <c r="X40" s="5"/>
      <c r="Y40" s="5"/>
      <c r="Z40" s="5"/>
      <c r="AA40" s="5"/>
    </row>
    <row r="41" spans="11:27" x14ac:dyDescent="0.25">
      <c r="K41" s="5"/>
      <c r="L41" s="5"/>
      <c r="M41" s="5"/>
      <c r="N41" s="5"/>
      <c r="O41" s="5"/>
      <c r="P41" s="5"/>
      <c r="Q41" s="5"/>
      <c r="R41" s="5"/>
      <c r="S41" s="5"/>
      <c r="T41" s="5"/>
      <c r="U41" s="5"/>
      <c r="V41" s="5"/>
      <c r="W41" s="5"/>
      <c r="X41" s="5"/>
      <c r="Y41" s="5"/>
      <c r="Z41" s="5"/>
      <c r="AA41" s="5"/>
    </row>
    <row r="42" spans="11:27" x14ac:dyDescent="0.25">
      <c r="K42" s="5"/>
      <c r="L42" s="5"/>
      <c r="M42" s="5"/>
      <c r="N42" s="5"/>
      <c r="O42" s="5"/>
      <c r="P42" s="5"/>
      <c r="Q42" s="5"/>
      <c r="R42" s="5"/>
      <c r="S42" s="5"/>
      <c r="T42" s="5"/>
      <c r="U42" s="5"/>
      <c r="V42" s="5"/>
      <c r="W42" s="5"/>
      <c r="X42" s="5"/>
      <c r="Y42" s="5"/>
      <c r="Z42" s="5"/>
      <c r="AA42" s="5"/>
    </row>
    <row r="43" spans="11:27" x14ac:dyDescent="0.25">
      <c r="K43" s="5"/>
      <c r="L43" s="5"/>
      <c r="M43" s="5"/>
      <c r="N43" s="5"/>
      <c r="O43" s="5"/>
      <c r="P43" s="5"/>
      <c r="Q43" s="5"/>
      <c r="R43" s="5"/>
      <c r="S43" s="5"/>
      <c r="T43" s="5"/>
      <c r="U43" s="5"/>
      <c r="V43" s="5"/>
      <c r="W43" s="5"/>
      <c r="X43" s="5"/>
      <c r="Y43" s="5"/>
      <c r="Z43" s="5"/>
      <c r="AA43" s="5"/>
    </row>
    <row r="44" spans="11:27" x14ac:dyDescent="0.25">
      <c r="K44" s="5"/>
      <c r="L44" s="5"/>
      <c r="M44" s="5"/>
      <c r="N44" s="5"/>
      <c r="O44" s="5"/>
      <c r="P44" s="5"/>
      <c r="Q44" s="5"/>
      <c r="R44" s="5"/>
      <c r="S44" s="5"/>
      <c r="T44" s="5"/>
      <c r="U44" s="5"/>
      <c r="V44" s="5"/>
      <c r="W44" s="5"/>
      <c r="X44" s="5"/>
      <c r="Y44" s="5"/>
      <c r="Z44" s="5"/>
      <c r="AA44" s="5"/>
    </row>
    <row r="45" spans="11:27" x14ac:dyDescent="0.25">
      <c r="K45" s="5"/>
      <c r="L45" s="5"/>
      <c r="M45" s="5"/>
      <c r="N45" s="5"/>
      <c r="O45" s="5"/>
      <c r="P45" s="5"/>
      <c r="Q45" s="5"/>
      <c r="R45" s="5"/>
      <c r="S45" s="5"/>
      <c r="T45" s="5"/>
      <c r="U45" s="5"/>
      <c r="V45" s="5"/>
      <c r="W45" s="5"/>
      <c r="X45" s="5"/>
      <c r="Y45" s="5"/>
      <c r="Z45" s="5"/>
      <c r="AA45" s="5"/>
    </row>
    <row r="46" spans="11:27" x14ac:dyDescent="0.25">
      <c r="K46" s="5"/>
      <c r="L46" s="5"/>
      <c r="M46" s="5"/>
      <c r="N46" s="5"/>
      <c r="O46" s="5"/>
      <c r="P46" s="5"/>
      <c r="Q46" s="5"/>
      <c r="R46" s="5"/>
      <c r="S46" s="5"/>
      <c r="T46" s="5"/>
      <c r="U46" s="5"/>
      <c r="V46" s="5"/>
      <c r="W46" s="5"/>
      <c r="X46" s="5"/>
      <c r="Y46" s="5"/>
      <c r="Z46" s="5"/>
      <c r="AA46" s="5"/>
    </row>
    <row r="47" spans="11:27" x14ac:dyDescent="0.25">
      <c r="K47" s="5"/>
      <c r="L47" s="5"/>
      <c r="M47" s="5"/>
      <c r="N47" s="5"/>
      <c r="O47" s="5"/>
      <c r="P47" s="5"/>
      <c r="Q47" s="5"/>
      <c r="R47" s="5"/>
      <c r="S47" s="5"/>
      <c r="T47" s="5"/>
      <c r="U47" s="5"/>
      <c r="V47" s="5"/>
      <c r="W47" s="5"/>
      <c r="X47" s="5"/>
      <c r="Y47" s="5"/>
      <c r="Z47" s="5"/>
      <c r="AA47" s="5"/>
    </row>
    <row r="48" spans="11:27" x14ac:dyDescent="0.25">
      <c r="K48" s="5"/>
      <c r="L48" s="5"/>
      <c r="M48" s="5"/>
      <c r="N48" s="5"/>
      <c r="O48" s="5"/>
      <c r="P48" s="5"/>
      <c r="Q48" s="5"/>
      <c r="R48" s="5"/>
      <c r="S48" s="5"/>
      <c r="T48" s="5"/>
      <c r="U48" s="5"/>
      <c r="V48" s="5"/>
      <c r="W48" s="5"/>
      <c r="X48" s="5"/>
      <c r="Y48" s="5"/>
      <c r="Z48" s="5"/>
      <c r="AA48" s="5"/>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6747-EDCD-4625-AD98-82AB01786A3E}">
  <sheetPr>
    <pageSetUpPr fitToPage="1"/>
  </sheetPr>
  <dimension ref="F20:R55"/>
  <sheetViews>
    <sheetView zoomScale="70" zoomScaleNormal="70" workbookViewId="0">
      <selection activeCell="C8" sqref="C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61.5" thickBot="1" x14ac:dyDescent="0.3">
      <c r="F21" s="47" t="s">
        <v>56</v>
      </c>
      <c r="G21" s="48" t="s">
        <v>57</v>
      </c>
      <c r="H21" s="48" t="s">
        <v>58</v>
      </c>
      <c r="I21" s="48" t="s">
        <v>59</v>
      </c>
      <c r="J21" s="86" t="s">
        <v>60</v>
      </c>
      <c r="K21" s="87"/>
    </row>
    <row r="22" spans="6:18" ht="30" thickBot="1" x14ac:dyDescent="0.3">
      <c r="F22" s="50">
        <v>1</v>
      </c>
      <c r="G22" s="51">
        <v>20</v>
      </c>
      <c r="H22" s="52">
        <f>G22/G28</f>
        <v>0.1</v>
      </c>
      <c r="I22" s="52">
        <f>H22/H28</f>
        <v>0.1</v>
      </c>
      <c r="J22" s="53">
        <v>1</v>
      </c>
      <c r="K22" s="53">
        <v>10</v>
      </c>
    </row>
    <row r="23" spans="6:18" ht="30" thickBot="1" x14ac:dyDescent="0.3">
      <c r="F23" s="50">
        <v>2</v>
      </c>
      <c r="G23" s="51">
        <v>60</v>
      </c>
      <c r="H23" s="52">
        <f>G23/G28</f>
        <v>0.3</v>
      </c>
      <c r="I23" s="52">
        <f>I22+H23</f>
        <v>0.4</v>
      </c>
      <c r="J23" s="53">
        <v>11</v>
      </c>
      <c r="K23" s="53">
        <v>40</v>
      </c>
    </row>
    <row r="24" spans="6:18" ht="30" thickBot="1" x14ac:dyDescent="0.3">
      <c r="F24" s="50">
        <v>3</v>
      </c>
      <c r="G24" s="51">
        <v>50</v>
      </c>
      <c r="H24" s="52">
        <f>G24/G28</f>
        <v>0.25</v>
      </c>
      <c r="I24" s="52">
        <f t="shared" ref="I24:I27" si="0">I23+H24</f>
        <v>0.65</v>
      </c>
      <c r="J24" s="53">
        <v>41</v>
      </c>
      <c r="K24" s="53">
        <v>65</v>
      </c>
    </row>
    <row r="25" spans="6:18" ht="30" thickBot="1" x14ac:dyDescent="0.3">
      <c r="F25" s="50">
        <v>4</v>
      </c>
      <c r="G25" s="51">
        <v>40</v>
      </c>
      <c r="H25" s="52">
        <f>G25/G28</f>
        <v>0.2</v>
      </c>
      <c r="I25" s="52">
        <f t="shared" si="0"/>
        <v>0.85000000000000009</v>
      </c>
      <c r="J25" s="53">
        <v>66</v>
      </c>
      <c r="K25" s="53">
        <v>85</v>
      </c>
    </row>
    <row r="26" spans="6:18" ht="30" thickBot="1" x14ac:dyDescent="0.3">
      <c r="F26" s="50">
        <v>5</v>
      </c>
      <c r="G26" s="51">
        <v>20</v>
      </c>
      <c r="H26" s="52">
        <f>G26/G28</f>
        <v>0.1</v>
      </c>
      <c r="I26" s="52">
        <f t="shared" si="0"/>
        <v>0.95000000000000007</v>
      </c>
      <c r="J26" s="53">
        <v>86</v>
      </c>
      <c r="K26" s="53">
        <v>95</v>
      </c>
    </row>
    <row r="27" spans="6:18" ht="30" thickBot="1" x14ac:dyDescent="0.3">
      <c r="F27" s="50">
        <v>6</v>
      </c>
      <c r="G27" s="51">
        <v>10</v>
      </c>
      <c r="H27" s="52">
        <f>G27/G28</f>
        <v>0.05</v>
      </c>
      <c r="I27" s="52">
        <f t="shared" si="0"/>
        <v>1</v>
      </c>
      <c r="J27" s="53">
        <v>96</v>
      </c>
      <c r="K27" s="53">
        <v>100</v>
      </c>
    </row>
    <row r="28" spans="6:18" ht="30" thickBot="1" x14ac:dyDescent="0.3">
      <c r="F28" s="9"/>
      <c r="G28" s="54">
        <f>SUM(G22:G27)</f>
        <v>200</v>
      </c>
      <c r="H28" s="55">
        <f>SUM(H22:H27)</f>
        <v>1</v>
      </c>
      <c r="I28" s="9"/>
      <c r="J28" s="9"/>
      <c r="K28" s="9"/>
      <c r="M28" s="9"/>
      <c r="Q28" s="9"/>
      <c r="R28" s="9"/>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56" t="s">
        <v>61</v>
      </c>
      <c r="G37" s="57" t="s">
        <v>62</v>
      </c>
      <c r="H37" s="58" t="s">
        <v>63</v>
      </c>
      <c r="M37" s="4"/>
    </row>
    <row r="38" spans="6:13" ht="30" thickBot="1" x14ac:dyDescent="0.3">
      <c r="F38" s="50">
        <v>1</v>
      </c>
      <c r="G38" s="51">
        <v>18</v>
      </c>
      <c r="H38" s="51">
        <v>2</v>
      </c>
      <c r="M38" s="4"/>
    </row>
    <row r="39" spans="6:13" ht="30" thickBot="1" x14ac:dyDescent="0.3">
      <c r="F39" s="50">
        <v>2</v>
      </c>
      <c r="G39" s="51">
        <v>25</v>
      </c>
      <c r="H39" s="51">
        <v>2</v>
      </c>
      <c r="M39" s="4"/>
    </row>
    <row r="40" spans="6:13" ht="30" thickBot="1" x14ac:dyDescent="0.3">
      <c r="F40" s="50">
        <v>3</v>
      </c>
      <c r="G40" s="51">
        <v>73</v>
      </c>
      <c r="H40" s="51">
        <v>4</v>
      </c>
      <c r="M40" s="4"/>
    </row>
    <row r="41" spans="6:13" ht="30" thickBot="1" x14ac:dyDescent="0.3">
      <c r="F41" s="50">
        <v>4</v>
      </c>
      <c r="G41" s="51">
        <v>12</v>
      </c>
      <c r="H41" s="51">
        <v>2</v>
      </c>
    </row>
    <row r="42" spans="6:13" ht="30" thickBot="1" x14ac:dyDescent="0.3">
      <c r="F42" s="50">
        <v>5</v>
      </c>
      <c r="G42" s="51">
        <v>54</v>
      </c>
      <c r="H42" s="51">
        <v>3</v>
      </c>
    </row>
    <row r="43" spans="6:13" ht="30" thickBot="1" x14ac:dyDescent="0.3">
      <c r="F43" s="50">
        <v>6</v>
      </c>
      <c r="G43" s="51">
        <v>96</v>
      </c>
      <c r="H43" s="51">
        <v>6</v>
      </c>
    </row>
    <row r="44" spans="6:13" ht="30" thickBot="1" x14ac:dyDescent="0.3">
      <c r="F44" s="50">
        <v>7</v>
      </c>
      <c r="G44" s="51">
        <v>23</v>
      </c>
      <c r="H44" s="51">
        <v>2</v>
      </c>
    </row>
    <row r="45" spans="6:13" ht="30" thickBot="1" x14ac:dyDescent="0.3">
      <c r="F45" s="50">
        <v>8</v>
      </c>
      <c r="G45" s="51">
        <v>31</v>
      </c>
      <c r="H45" s="51">
        <v>2</v>
      </c>
    </row>
    <row r="46" spans="6:13" ht="30" thickBot="1" x14ac:dyDescent="0.3">
      <c r="F46" s="50">
        <v>9</v>
      </c>
      <c r="G46" s="51">
        <v>45</v>
      </c>
      <c r="H46" s="51">
        <v>3</v>
      </c>
    </row>
    <row r="47" spans="6:13" ht="30" thickBot="1" x14ac:dyDescent="0.3">
      <c r="F47" s="59">
        <v>10</v>
      </c>
      <c r="G47" s="60">
        <v>1</v>
      </c>
      <c r="H47" s="60">
        <v>1</v>
      </c>
    </row>
    <row r="48" spans="6:13" ht="15" customHeight="1" x14ac:dyDescent="0.25">
      <c r="F48" s="9"/>
      <c r="G48" s="9"/>
      <c r="H48" s="88">
        <f>SUM(H38:H47)</f>
        <v>27</v>
      </c>
    </row>
    <row r="49" spans="6:8" ht="15" customHeight="1" x14ac:dyDescent="0.25">
      <c r="F49" s="9"/>
      <c r="G49" s="9"/>
      <c r="H49" s="89"/>
    </row>
    <row r="50" spans="6:8" x14ac:dyDescent="0.25">
      <c r="F50" s="9"/>
      <c r="G50" s="9"/>
      <c r="H50" s="89"/>
    </row>
    <row r="52" spans="6:8" ht="15.75" thickBot="1" x14ac:dyDescent="0.3"/>
    <row r="53" spans="6:8" x14ac:dyDescent="0.25">
      <c r="H53" s="88">
        <f>H48/F47</f>
        <v>2.7</v>
      </c>
    </row>
    <row r="54" spans="6:8" x14ac:dyDescent="0.25">
      <c r="H54" s="89"/>
    </row>
    <row r="55" spans="6:8" x14ac:dyDescent="0.25">
      <c r="H55" s="89"/>
    </row>
  </sheetData>
  <mergeCells count="3">
    <mergeCell ref="J21:K21"/>
    <mergeCell ref="H48:H50"/>
    <mergeCell ref="H53:H55"/>
  </mergeCells>
  <pageMargins left="0.7" right="0.7" top="0.75" bottom="0.75" header="0.3" footer="0.3"/>
  <pageSetup scale="39" fitToHeight="0"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0828A-C319-49FF-8780-8027A2884790}">
  <sheetPr>
    <pageSetUpPr fitToPage="1"/>
  </sheetPr>
  <dimension ref="F18:U53"/>
  <sheetViews>
    <sheetView zoomScale="70" zoomScaleNormal="70" workbookViewId="0">
      <selection activeCell="K24" sqref="K2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7.7109375" style="3" customWidth="1"/>
    <col min="9" max="9" width="14.5703125" style="3" customWidth="1"/>
    <col min="10" max="10" width="4.85546875" style="3" customWidth="1"/>
    <col min="11" max="11" width="14.7109375" style="3" customWidth="1"/>
    <col min="12" max="12" width="15.7109375" style="3" customWidth="1"/>
    <col min="13" max="13" width="4.5703125" style="3" customWidth="1"/>
    <col min="14" max="14" width="11" style="3" customWidth="1"/>
    <col min="15" max="15" width="31.5703125" style="3" customWidth="1"/>
    <col min="16" max="16" width="18.85546875" style="3" customWidth="1"/>
    <col min="17" max="17" width="13.85546875" style="3" customWidth="1"/>
    <col min="18" max="19" width="18.5703125" style="3" customWidth="1"/>
    <col min="20" max="20" width="17.5703125" style="3" customWidth="1"/>
    <col min="21" max="21" width="20.140625" style="3" customWidth="1"/>
    <col min="22" max="22" width="10.7109375" style="3" customWidth="1"/>
    <col min="23" max="16384" width="9.140625" style="3"/>
  </cols>
  <sheetData>
    <row r="18" spans="6:21" ht="26.25" x14ac:dyDescent="0.4">
      <c r="O18" s="27" t="s">
        <v>1</v>
      </c>
      <c r="P18" s="27"/>
      <c r="Q18" s="27"/>
      <c r="R18" s="27"/>
      <c r="S18" s="27"/>
      <c r="T18" s="27"/>
      <c r="U18" s="27"/>
    </row>
    <row r="19" spans="6:21" ht="26.25" x14ac:dyDescent="0.4">
      <c r="O19" s="27"/>
      <c r="P19" s="27"/>
      <c r="Q19" s="27"/>
      <c r="R19" s="27"/>
      <c r="S19" s="27"/>
      <c r="T19" s="27"/>
      <c r="U19" s="27"/>
    </row>
    <row r="20" spans="6:21" ht="27" thickBot="1" x14ac:dyDescent="0.45">
      <c r="O20" s="27" t="s">
        <v>2</v>
      </c>
      <c r="P20" s="27"/>
      <c r="Q20" s="27"/>
      <c r="R20" s="27"/>
      <c r="S20" s="27"/>
      <c r="T20" s="27"/>
      <c r="U20" s="27"/>
    </row>
    <row r="21" spans="6:21" ht="26.25" x14ac:dyDescent="0.4">
      <c r="O21" s="28" t="s">
        <v>3</v>
      </c>
      <c r="P21" s="28" t="s">
        <v>4</v>
      </c>
      <c r="Q21" s="28" t="s">
        <v>5</v>
      </c>
      <c r="R21" s="28" t="s">
        <v>6</v>
      </c>
      <c r="S21" s="28" t="s">
        <v>7</v>
      </c>
      <c r="T21" s="27"/>
      <c r="U21" s="27"/>
    </row>
    <row r="22" spans="6:21" ht="26.25" x14ac:dyDescent="0.4">
      <c r="O22" s="27" t="s">
        <v>8</v>
      </c>
      <c r="P22" s="27">
        <v>5</v>
      </c>
      <c r="Q22" s="27">
        <v>1246</v>
      </c>
      <c r="R22" s="27">
        <v>249.2</v>
      </c>
      <c r="S22" s="27">
        <v>108.2</v>
      </c>
      <c r="T22" s="27"/>
      <c r="U22" s="27"/>
    </row>
    <row r="23" spans="6:21" ht="26.25" x14ac:dyDescent="0.4">
      <c r="O23" s="27" t="s">
        <v>9</v>
      </c>
      <c r="P23" s="27">
        <v>5</v>
      </c>
      <c r="Q23" s="27">
        <v>1130</v>
      </c>
      <c r="R23" s="27">
        <v>226</v>
      </c>
      <c r="S23" s="27">
        <v>77.5</v>
      </c>
      <c r="T23" s="27"/>
      <c r="U23" s="27"/>
    </row>
    <row r="24" spans="6:21" ht="42" customHeight="1" thickBot="1" x14ac:dyDescent="0.45">
      <c r="F24" s="82" t="s">
        <v>43</v>
      </c>
      <c r="G24" s="84" t="s">
        <v>44</v>
      </c>
      <c r="H24" s="90" t="s">
        <v>45</v>
      </c>
      <c r="O24" s="29" t="s">
        <v>10</v>
      </c>
      <c r="P24" s="29">
        <v>5</v>
      </c>
      <c r="Q24" s="29">
        <v>1029</v>
      </c>
      <c r="R24" s="29">
        <v>205.8</v>
      </c>
      <c r="S24" s="29">
        <v>94.200000000000017</v>
      </c>
      <c r="T24" s="27"/>
      <c r="U24" s="27"/>
    </row>
    <row r="25" spans="6:21" ht="15" customHeight="1" x14ac:dyDescent="0.4">
      <c r="F25" s="83"/>
      <c r="G25" s="85"/>
      <c r="H25" s="91"/>
      <c r="O25" s="27"/>
      <c r="P25" s="27"/>
      <c r="Q25" s="27"/>
      <c r="R25" s="27"/>
      <c r="S25" s="27"/>
      <c r="T25" s="27"/>
      <c r="U25" s="27"/>
    </row>
    <row r="26" spans="6:21" ht="26.25" x14ac:dyDescent="0.4">
      <c r="F26" s="30">
        <v>254</v>
      </c>
      <c r="G26" s="31">
        <v>234</v>
      </c>
      <c r="H26" s="32">
        <v>200</v>
      </c>
      <c r="O26" s="27"/>
      <c r="P26" s="27"/>
      <c r="Q26" s="27"/>
      <c r="R26" s="27"/>
      <c r="S26" s="27"/>
      <c r="T26" s="27"/>
      <c r="U26" s="27"/>
    </row>
    <row r="27" spans="6:21" ht="27" thickBot="1" x14ac:dyDescent="0.45">
      <c r="F27" s="30">
        <v>263</v>
      </c>
      <c r="G27" s="31">
        <v>218</v>
      </c>
      <c r="H27" s="32">
        <v>222</v>
      </c>
      <c r="O27" s="27" t="s">
        <v>12</v>
      </c>
      <c r="P27" s="27"/>
      <c r="Q27" s="27"/>
      <c r="R27" s="27"/>
      <c r="S27" s="27"/>
      <c r="T27" s="27"/>
      <c r="U27" s="27"/>
    </row>
    <row r="28" spans="6:21" ht="26.25" x14ac:dyDescent="0.4">
      <c r="F28" s="30">
        <v>241</v>
      </c>
      <c r="G28" s="31">
        <v>235</v>
      </c>
      <c r="H28" s="32">
        <v>197</v>
      </c>
      <c r="O28" s="28" t="s">
        <v>13</v>
      </c>
      <c r="P28" s="28" t="s">
        <v>14</v>
      </c>
      <c r="Q28" s="28" t="s">
        <v>15</v>
      </c>
      <c r="R28" s="28" t="s">
        <v>16</v>
      </c>
      <c r="S28" s="33" t="s">
        <v>46</v>
      </c>
      <c r="T28" s="28" t="s">
        <v>18</v>
      </c>
      <c r="U28" s="34" t="s">
        <v>19</v>
      </c>
    </row>
    <row r="29" spans="6:21" ht="28.5" x14ac:dyDescent="0.45">
      <c r="F29" s="30">
        <v>237</v>
      </c>
      <c r="G29" s="31">
        <v>227</v>
      </c>
      <c r="H29" s="32">
        <v>206</v>
      </c>
      <c r="O29" s="27" t="s">
        <v>20</v>
      </c>
      <c r="P29" s="27">
        <v>4716.3999999999996</v>
      </c>
      <c r="Q29" s="27">
        <v>2</v>
      </c>
      <c r="R29" s="27">
        <v>2358.1999999999998</v>
      </c>
      <c r="S29" s="35">
        <v>25.275455519828508</v>
      </c>
      <c r="T29" s="27">
        <v>4.9852350460386917E-5</v>
      </c>
      <c r="U29" s="36">
        <v>3.8852938346523942</v>
      </c>
    </row>
    <row r="30" spans="6:21" ht="26.25" x14ac:dyDescent="0.4">
      <c r="F30" s="30">
        <v>251</v>
      </c>
      <c r="G30" s="31">
        <v>216</v>
      </c>
      <c r="H30" s="32">
        <v>204</v>
      </c>
      <c r="O30" s="27" t="s">
        <v>21</v>
      </c>
      <c r="P30" s="27">
        <v>1119.5999999999999</v>
      </c>
      <c r="Q30" s="27">
        <v>12</v>
      </c>
      <c r="R30" s="27">
        <v>93.3</v>
      </c>
      <c r="S30" s="27"/>
      <c r="T30" s="27"/>
      <c r="U30" s="27"/>
    </row>
    <row r="31" spans="6:21" ht="26.25" x14ac:dyDescent="0.4">
      <c r="O31" s="27"/>
      <c r="P31" s="27"/>
      <c r="Q31" s="27"/>
      <c r="R31" s="27"/>
      <c r="S31" s="27"/>
      <c r="T31" s="27"/>
      <c r="U31" s="27"/>
    </row>
    <row r="32" spans="6:21" ht="33.75" customHeight="1" thickBot="1" x14ac:dyDescent="0.45">
      <c r="F32" s="37">
        <f>SUM(F26:F30)/5</f>
        <v>249.2</v>
      </c>
      <c r="G32" s="38">
        <f>SUM(G26:G30)/5</f>
        <v>226</v>
      </c>
      <c r="H32" s="39">
        <f>SUM(H26:H30)/5</f>
        <v>205.8</v>
      </c>
      <c r="O32" s="29" t="s">
        <v>26</v>
      </c>
      <c r="P32" s="29">
        <v>5836</v>
      </c>
      <c r="Q32" s="29">
        <v>14</v>
      </c>
      <c r="R32" s="29"/>
      <c r="S32" s="29"/>
      <c r="T32" s="29"/>
      <c r="U32" s="29"/>
    </row>
    <row r="33" spans="6:11" ht="24.6" customHeight="1" x14ac:dyDescent="0.25"/>
    <row r="34" spans="6:11" ht="30.75" customHeight="1" x14ac:dyDescent="0.25">
      <c r="G34" s="40">
        <f>(F32+G32+H32)/3</f>
        <v>227</v>
      </c>
    </row>
    <row r="35" spans="6:11" ht="21" customHeight="1" x14ac:dyDescent="0.25"/>
    <row r="36" spans="6:11" ht="25.15" customHeight="1" x14ac:dyDescent="0.25">
      <c r="F36" s="14" t="s">
        <v>47</v>
      </c>
      <c r="G36" s="14" t="s">
        <v>48</v>
      </c>
      <c r="H36" s="14" t="s">
        <v>49</v>
      </c>
      <c r="I36" s="41"/>
      <c r="K36" s="14" t="s">
        <v>50</v>
      </c>
    </row>
    <row r="37" spans="6:11" ht="22.9" customHeight="1" x14ac:dyDescent="0.25"/>
    <row r="38" spans="6:11" ht="32.25" customHeight="1" x14ac:dyDescent="0.25">
      <c r="K38" s="14" t="s">
        <v>51</v>
      </c>
    </row>
    <row r="40" spans="6:11" ht="22.9" customHeight="1" x14ac:dyDescent="0.25"/>
    <row r="41" spans="6:11" ht="22.9" customHeight="1" x14ac:dyDescent="0.25"/>
    <row r="42" spans="6:11" ht="22.9" customHeight="1" x14ac:dyDescent="0.25"/>
    <row r="43" spans="6:11" ht="22.9" customHeight="1" x14ac:dyDescent="0.25"/>
    <row r="44" spans="6:11" ht="22.9" customHeight="1" x14ac:dyDescent="0.25"/>
    <row r="45" spans="6:11" ht="18.600000000000001" customHeight="1" x14ac:dyDescent="0.25"/>
    <row r="46" spans="6:11" ht="18.600000000000001" customHeight="1" x14ac:dyDescent="0.25"/>
    <row r="47" spans="6:11" ht="30" customHeight="1" x14ac:dyDescent="0.25"/>
    <row r="48" spans="6:11" ht="16.899999999999999"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3">
    <mergeCell ref="F24:F25"/>
    <mergeCell ref="G24:G25"/>
    <mergeCell ref="H24:H25"/>
  </mergeCells>
  <pageMargins left="0.7" right="0.7" top="0.75" bottom="0.75" header="0.3" footer="0.3"/>
  <pageSetup scale="35" fitToHeight="0"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1FB6-9DF6-42D3-BD61-0C3CB3A50206}">
  <sheetPr>
    <pageSetUpPr fitToPage="1"/>
  </sheetPr>
  <dimension ref="F18:U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20.42578125" style="3" customWidth="1"/>
    <col min="7" max="7" width="18.7109375" style="3" customWidth="1"/>
    <col min="8" max="8" width="17.7109375" style="3" customWidth="1"/>
    <col min="9" max="9" width="14.5703125" style="3" customWidth="1"/>
    <col min="10" max="10" width="4.85546875" style="3" customWidth="1"/>
    <col min="11" max="11" width="14.7109375" style="3" customWidth="1"/>
    <col min="12" max="12" width="15.7109375" style="3" customWidth="1"/>
    <col min="13" max="13" width="4.5703125" style="3" customWidth="1"/>
    <col min="14" max="14" width="11" style="3" customWidth="1"/>
    <col min="15" max="15" width="31.5703125" style="3" customWidth="1"/>
    <col min="16" max="16" width="18.85546875" style="3" customWidth="1"/>
    <col min="17" max="17" width="13.85546875" style="3" customWidth="1"/>
    <col min="18" max="19" width="18.5703125" style="3" customWidth="1"/>
    <col min="20" max="20" width="17.5703125" style="3" customWidth="1"/>
    <col min="21" max="21" width="20.140625" style="3" customWidth="1"/>
    <col min="22" max="22" width="10.7109375" style="3" customWidth="1"/>
    <col min="23" max="16384" width="9.140625" style="3"/>
  </cols>
  <sheetData>
    <row r="18" spans="6:21" ht="26.25" x14ac:dyDescent="0.4">
      <c r="O18" s="27" t="s">
        <v>1</v>
      </c>
      <c r="P18" s="27"/>
      <c r="Q18" s="27"/>
      <c r="R18" s="27"/>
      <c r="S18" s="27"/>
      <c r="T18" s="27"/>
      <c r="U18" s="27"/>
    </row>
    <row r="19" spans="6:21" ht="26.25" x14ac:dyDescent="0.4">
      <c r="O19" s="27"/>
      <c r="P19" s="27"/>
      <c r="Q19" s="27"/>
      <c r="R19" s="27"/>
      <c r="S19" s="27"/>
      <c r="T19" s="27"/>
      <c r="U19" s="27"/>
    </row>
    <row r="20" spans="6:21" ht="27" thickBot="1" x14ac:dyDescent="0.45">
      <c r="O20" s="27" t="s">
        <v>2</v>
      </c>
      <c r="P20" s="27"/>
      <c r="Q20" s="27"/>
      <c r="R20" s="27"/>
      <c r="S20" s="27"/>
      <c r="T20" s="27"/>
      <c r="U20" s="27"/>
    </row>
    <row r="21" spans="6:21" ht="26.25" x14ac:dyDescent="0.4">
      <c r="O21" s="28" t="s">
        <v>3</v>
      </c>
      <c r="P21" s="28" t="s">
        <v>4</v>
      </c>
      <c r="Q21" s="28" t="s">
        <v>5</v>
      </c>
      <c r="R21" s="28" t="s">
        <v>6</v>
      </c>
      <c r="S21" s="28" t="s">
        <v>7</v>
      </c>
      <c r="T21" s="27"/>
      <c r="U21" s="27"/>
    </row>
    <row r="22" spans="6:21" ht="26.25" x14ac:dyDescent="0.4">
      <c r="O22" s="27" t="s">
        <v>8</v>
      </c>
      <c r="P22" s="27">
        <v>5</v>
      </c>
      <c r="Q22" s="27">
        <v>1246</v>
      </c>
      <c r="R22" s="27">
        <v>249.2</v>
      </c>
      <c r="S22" s="27">
        <v>108.2</v>
      </c>
      <c r="T22" s="27"/>
      <c r="U22" s="27"/>
    </row>
    <row r="23" spans="6:21" ht="26.25" x14ac:dyDescent="0.4">
      <c r="O23" s="27" t="s">
        <v>9</v>
      </c>
      <c r="P23" s="27">
        <v>5</v>
      </c>
      <c r="Q23" s="27">
        <v>1130</v>
      </c>
      <c r="R23" s="27">
        <v>226</v>
      </c>
      <c r="S23" s="27">
        <v>77.5</v>
      </c>
      <c r="T23" s="27"/>
      <c r="U23" s="27"/>
    </row>
    <row r="24" spans="6:21" ht="42" customHeight="1" thickBot="1" x14ac:dyDescent="0.45">
      <c r="F24" s="82" t="s">
        <v>43</v>
      </c>
      <c r="G24" s="84" t="s">
        <v>44</v>
      </c>
      <c r="H24" s="90" t="s">
        <v>45</v>
      </c>
      <c r="O24" s="29" t="s">
        <v>10</v>
      </c>
      <c r="P24" s="29">
        <v>5</v>
      </c>
      <c r="Q24" s="29">
        <v>1029</v>
      </c>
      <c r="R24" s="29">
        <v>205.8</v>
      </c>
      <c r="S24" s="29">
        <v>94.200000000000017</v>
      </c>
      <c r="T24" s="27"/>
      <c r="U24" s="27"/>
    </row>
    <row r="25" spans="6:21" ht="15" customHeight="1" x14ac:dyDescent="0.4">
      <c r="F25" s="83"/>
      <c r="G25" s="85"/>
      <c r="H25" s="91"/>
      <c r="O25" s="27"/>
      <c r="P25" s="27"/>
      <c r="Q25" s="27"/>
      <c r="R25" s="27"/>
      <c r="S25" s="27"/>
      <c r="T25" s="27"/>
      <c r="U25" s="27"/>
    </row>
    <row r="26" spans="6:21" ht="26.25" x14ac:dyDescent="0.4">
      <c r="F26" s="30">
        <v>254</v>
      </c>
      <c r="G26" s="31">
        <v>234</v>
      </c>
      <c r="H26" s="32">
        <v>200</v>
      </c>
      <c r="O26" s="27"/>
      <c r="P26" s="27"/>
      <c r="Q26" s="27"/>
      <c r="R26" s="27"/>
      <c r="S26" s="27"/>
      <c r="T26" s="27"/>
      <c r="U26" s="27"/>
    </row>
    <row r="27" spans="6:21" ht="27" thickBot="1" x14ac:dyDescent="0.45">
      <c r="F27" s="30">
        <v>263</v>
      </c>
      <c r="G27" s="31">
        <v>218</v>
      </c>
      <c r="H27" s="32">
        <v>222</v>
      </c>
      <c r="O27" s="27" t="s">
        <v>12</v>
      </c>
      <c r="P27" s="27"/>
      <c r="Q27" s="27"/>
      <c r="R27" s="27"/>
      <c r="S27" s="27"/>
      <c r="T27" s="27"/>
      <c r="U27" s="27"/>
    </row>
    <row r="28" spans="6:21" ht="26.25" x14ac:dyDescent="0.4">
      <c r="F28" s="30">
        <v>241</v>
      </c>
      <c r="G28" s="31">
        <v>235</v>
      </c>
      <c r="H28" s="32">
        <v>197</v>
      </c>
      <c r="O28" s="28" t="s">
        <v>13</v>
      </c>
      <c r="P28" s="28" t="s">
        <v>14</v>
      </c>
      <c r="Q28" s="28" t="s">
        <v>15</v>
      </c>
      <c r="R28" s="28" t="s">
        <v>16</v>
      </c>
      <c r="S28" s="33" t="s">
        <v>46</v>
      </c>
      <c r="T28" s="28" t="s">
        <v>18</v>
      </c>
      <c r="U28" s="34" t="s">
        <v>19</v>
      </c>
    </row>
    <row r="29" spans="6:21" ht="28.5" x14ac:dyDescent="0.45">
      <c r="F29" s="30">
        <v>237</v>
      </c>
      <c r="G29" s="31">
        <v>227</v>
      </c>
      <c r="H29" s="32">
        <v>206</v>
      </c>
      <c r="O29" s="27" t="s">
        <v>20</v>
      </c>
      <c r="P29" s="27">
        <v>4716.3999999999996</v>
      </c>
      <c r="Q29" s="27">
        <v>2</v>
      </c>
      <c r="R29" s="27">
        <v>2358.1999999999998</v>
      </c>
      <c r="S29" s="35">
        <v>25.275455519828508</v>
      </c>
      <c r="T29" s="27">
        <v>4.9852350460386917E-5</v>
      </c>
      <c r="U29" s="36">
        <v>3.8852938346523942</v>
      </c>
    </row>
    <row r="30" spans="6:21" ht="26.25" x14ac:dyDescent="0.4">
      <c r="F30" s="30">
        <v>251</v>
      </c>
      <c r="G30" s="31">
        <v>216</v>
      </c>
      <c r="H30" s="32">
        <v>204</v>
      </c>
      <c r="O30" s="27" t="s">
        <v>21</v>
      </c>
      <c r="P30" s="27">
        <v>1119.5999999999999</v>
      </c>
      <c r="Q30" s="27">
        <v>12</v>
      </c>
      <c r="R30" s="27">
        <v>93.3</v>
      </c>
      <c r="S30" s="27"/>
      <c r="T30" s="27"/>
      <c r="U30" s="27"/>
    </row>
    <row r="31" spans="6:21" ht="26.25" x14ac:dyDescent="0.4">
      <c r="O31" s="27"/>
      <c r="P31" s="27"/>
      <c r="Q31" s="27"/>
      <c r="R31" s="27"/>
      <c r="S31" s="27"/>
      <c r="T31" s="27"/>
      <c r="U31" s="27"/>
    </row>
    <row r="32" spans="6:21" ht="33.75" customHeight="1" thickBot="1" x14ac:dyDescent="0.45">
      <c r="F32" s="37">
        <f>SUM(F26:F30)/5</f>
        <v>249.2</v>
      </c>
      <c r="G32" s="38">
        <f>SUM(G26:G30)/5</f>
        <v>226</v>
      </c>
      <c r="H32" s="39">
        <f>SUM(H26:H30)/5</f>
        <v>205.8</v>
      </c>
      <c r="O32" s="29" t="s">
        <v>26</v>
      </c>
      <c r="P32" s="29">
        <v>5836</v>
      </c>
      <c r="Q32" s="29">
        <v>14</v>
      </c>
      <c r="R32" s="29"/>
      <c r="S32" s="29"/>
      <c r="T32" s="29"/>
      <c r="U32" s="29"/>
    </row>
    <row r="33" spans="6:11" ht="24.6" customHeight="1" x14ac:dyDescent="0.25"/>
    <row r="34" spans="6:11" ht="30.75" customHeight="1" x14ac:dyDescent="0.25">
      <c r="G34" s="40">
        <f>(F32+G32+H32)/3</f>
        <v>227</v>
      </c>
    </row>
    <row r="35" spans="6:11" ht="21" customHeight="1" x14ac:dyDescent="0.25"/>
    <row r="36" spans="6:11" ht="25.15" customHeight="1" x14ac:dyDescent="0.25">
      <c r="F36" s="14" t="s">
        <v>47</v>
      </c>
      <c r="G36" s="14" t="s">
        <v>48</v>
      </c>
      <c r="H36" s="14" t="s">
        <v>49</v>
      </c>
      <c r="I36" s="41"/>
      <c r="K36" s="14" t="s">
        <v>50</v>
      </c>
    </row>
    <row r="37" spans="6:11" ht="22.9" customHeight="1" x14ac:dyDescent="0.25"/>
    <row r="38" spans="6:11" ht="32.25" customHeight="1" x14ac:dyDescent="0.25">
      <c r="K38" s="14" t="s">
        <v>51</v>
      </c>
    </row>
    <row r="40" spans="6:11" ht="22.9" customHeight="1" x14ac:dyDescent="0.25"/>
    <row r="41" spans="6:11" ht="22.9" customHeight="1" x14ac:dyDescent="0.25"/>
    <row r="42" spans="6:11" ht="22.9" customHeight="1" x14ac:dyDescent="0.25"/>
    <row r="43" spans="6:11" ht="22.9" customHeight="1" x14ac:dyDescent="0.25"/>
    <row r="44" spans="6:11" ht="22.9" customHeight="1" x14ac:dyDescent="0.25"/>
    <row r="45" spans="6:11" ht="18.600000000000001" customHeight="1" x14ac:dyDescent="0.25"/>
    <row r="46" spans="6:11" ht="18.600000000000001" customHeight="1" x14ac:dyDescent="0.25"/>
    <row r="47" spans="6:11" ht="30" customHeight="1" x14ac:dyDescent="0.25"/>
    <row r="48" spans="6:11" ht="16.899999999999999"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3">
    <mergeCell ref="F24:F25"/>
    <mergeCell ref="G24:G25"/>
    <mergeCell ref="H24:H25"/>
  </mergeCells>
  <pageMargins left="0.7" right="0.7" top="0.75" bottom="0.75" header="0.3" footer="0.3"/>
  <pageSetup scale="35" fitToHeight="0"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B3596-B2EB-4DE2-8BA8-72BE8B765DF6}">
  <sheetPr>
    <pageSetUpPr fitToPage="1"/>
  </sheetPr>
  <dimension ref="B18:O65"/>
  <sheetViews>
    <sheetView zoomScale="80" zoomScaleNormal="80" workbookViewId="0"/>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16.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9.140625" style="3"/>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2:15" ht="18.75" customHeight="1" x14ac:dyDescent="0.25"/>
    <row r="19" spans="2:15" ht="18.75" customHeight="1" x14ac:dyDescent="0.25"/>
    <row r="20" spans="2:15" ht="18.75" customHeight="1" x14ac:dyDescent="0.25"/>
    <row r="21" spans="2:15" ht="43.5" customHeight="1" x14ac:dyDescent="0.25"/>
    <row r="24" spans="2:15" ht="21" customHeight="1" x14ac:dyDescent="0.25"/>
    <row r="25" spans="2:15" ht="24.6" customHeight="1" x14ac:dyDescent="0.25">
      <c r="N25" s="92">
        <f>6^2</f>
        <v>36</v>
      </c>
      <c r="O25" s="92"/>
    </row>
    <row r="26" spans="2:15" ht="27" customHeight="1" x14ac:dyDescent="0.25">
      <c r="N26" s="92"/>
      <c r="O26" s="92"/>
    </row>
    <row r="27" spans="2:15" ht="48.75" customHeight="1" x14ac:dyDescent="0.25"/>
    <row r="28" spans="2:15" ht="37.5" customHeight="1" x14ac:dyDescent="0.25"/>
    <row r="29" spans="2:15" ht="30" customHeight="1" x14ac:dyDescent="0.25"/>
    <row r="30" spans="2:15" ht="31.5" customHeight="1" x14ac:dyDescent="0.25">
      <c r="B30" s="14">
        <v>89</v>
      </c>
      <c r="C30" s="14">
        <v>85</v>
      </c>
      <c r="D30" s="14">
        <v>91</v>
      </c>
      <c r="E30" s="14">
        <v>95</v>
      </c>
    </row>
    <row r="31" spans="2:15" ht="30.75" customHeight="1" x14ac:dyDescent="0.25">
      <c r="B31" s="14">
        <v>95</v>
      </c>
      <c r="C31" s="14">
        <v>97</v>
      </c>
      <c r="D31" s="14">
        <v>81</v>
      </c>
      <c r="E31" s="14">
        <v>89</v>
      </c>
    </row>
    <row r="32" spans="2:15" ht="32.25" customHeight="1" x14ac:dyDescent="0.25">
      <c r="B32" s="14">
        <v>94</v>
      </c>
      <c r="C32" s="14">
        <v>86</v>
      </c>
      <c r="D32" s="14">
        <v>87</v>
      </c>
      <c r="E32" s="14">
        <v>83</v>
      </c>
    </row>
    <row r="33" spans="14:15" ht="34.5" customHeight="1" x14ac:dyDescent="0.25"/>
    <row r="34" spans="14:15" ht="29.25" customHeight="1" x14ac:dyDescent="0.25"/>
    <row r="35" spans="14:15" ht="36" customHeight="1" x14ac:dyDescent="0.25"/>
    <row r="36" spans="14:15" ht="33" customHeight="1" x14ac:dyDescent="0.25"/>
    <row r="41" spans="14:15" ht="31.5" customHeight="1" x14ac:dyDescent="0.25">
      <c r="N41" s="81">
        <f>_xlfn.CHISQ.INV(0.95,11)</f>
        <v>19.675137572682495</v>
      </c>
      <c r="O41" s="81"/>
    </row>
    <row r="43" spans="14:15" ht="28.5" x14ac:dyDescent="0.25">
      <c r="N43" s="81">
        <f>_xlfn.CHISQ.INV(0.05,11)</f>
        <v>4.5748130793222241</v>
      </c>
      <c r="O43" s="81"/>
    </row>
    <row r="57" spans="14:15" ht="28.5" x14ac:dyDescent="0.25">
      <c r="N57" s="80"/>
      <c r="O57" s="80"/>
    </row>
    <row r="65" spans="14:15" ht="28.5" x14ac:dyDescent="0.25">
      <c r="N65" s="81">
        <f>((12-1)*(26.6)/36)</f>
        <v>8.1277777777777782</v>
      </c>
      <c r="O65" s="81"/>
    </row>
  </sheetData>
  <mergeCells count="5">
    <mergeCell ref="N25:O26"/>
    <mergeCell ref="N41:O41"/>
    <mergeCell ref="N43:O43"/>
    <mergeCell ref="N57:O57"/>
    <mergeCell ref="N65:O65"/>
  </mergeCells>
  <pageMargins left="0.7" right="0.7" top="0.75" bottom="0.75" header="0.3" footer="0.3"/>
  <pageSetup scale="43" fitToHeight="0" orientation="landscape"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0155-85A3-49F5-9678-18C8E6A53142}">
  <sheetPr>
    <pageSetUpPr fitToPage="1"/>
  </sheetPr>
  <dimension ref="B18:O65"/>
  <sheetViews>
    <sheetView zoomScale="90" zoomScaleNormal="90" workbookViewId="0">
      <selection activeCell="C5" sqref="C5"/>
    </sheetView>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16.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9.140625" style="3"/>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2:15" ht="18.75" customHeight="1" x14ac:dyDescent="0.25"/>
    <row r="19" spans="2:15" ht="18.75" customHeight="1" x14ac:dyDescent="0.25"/>
    <row r="20" spans="2:15" ht="18.75" customHeight="1" x14ac:dyDescent="0.25"/>
    <row r="21" spans="2:15" ht="43.5" customHeight="1" x14ac:dyDescent="0.25"/>
    <row r="24" spans="2:15" ht="21" customHeight="1" x14ac:dyDescent="0.25"/>
    <row r="25" spans="2:15" ht="24.6" customHeight="1" x14ac:dyDescent="0.25">
      <c r="N25" s="92">
        <f>6^2</f>
        <v>36</v>
      </c>
      <c r="O25" s="92"/>
    </row>
    <row r="26" spans="2:15" ht="27" customHeight="1" x14ac:dyDescent="0.25">
      <c r="N26" s="92"/>
      <c r="O26" s="92"/>
    </row>
    <row r="27" spans="2:15" ht="48.75" customHeight="1" x14ac:dyDescent="0.25"/>
    <row r="28" spans="2:15" ht="37.5" customHeight="1" x14ac:dyDescent="0.25"/>
    <row r="29" spans="2:15" ht="30" customHeight="1" x14ac:dyDescent="0.25"/>
    <row r="30" spans="2:15" ht="31.5" customHeight="1" x14ac:dyDescent="0.25">
      <c r="B30" s="14">
        <v>89</v>
      </c>
      <c r="C30" s="14">
        <v>85</v>
      </c>
      <c r="D30" s="14">
        <v>91</v>
      </c>
      <c r="E30" s="14">
        <v>95</v>
      </c>
    </row>
    <row r="31" spans="2:15" ht="30.75" customHeight="1" x14ac:dyDescent="0.25">
      <c r="B31" s="14">
        <v>95</v>
      </c>
      <c r="C31" s="14">
        <v>97</v>
      </c>
      <c r="D31" s="14">
        <v>81</v>
      </c>
      <c r="E31" s="14">
        <v>89</v>
      </c>
    </row>
    <row r="32" spans="2:15" ht="32.25" customHeight="1" x14ac:dyDescent="0.25">
      <c r="B32" s="14">
        <v>94</v>
      </c>
      <c r="C32" s="14">
        <v>86</v>
      </c>
      <c r="D32" s="14">
        <v>87</v>
      </c>
      <c r="E32" s="14">
        <v>83</v>
      </c>
    </row>
    <row r="33" spans="14:15" ht="34.5" customHeight="1" x14ac:dyDescent="0.25"/>
    <row r="34" spans="14:15" ht="29.25" customHeight="1" x14ac:dyDescent="0.25"/>
    <row r="35" spans="14:15" ht="36" customHeight="1" x14ac:dyDescent="0.25"/>
    <row r="36" spans="14:15" ht="33" customHeight="1" x14ac:dyDescent="0.25"/>
    <row r="41" spans="14:15" ht="31.5" customHeight="1" x14ac:dyDescent="0.25">
      <c r="N41" s="81">
        <f>_xlfn.CHISQ.INV(0.95,11)</f>
        <v>19.675137572682495</v>
      </c>
      <c r="O41" s="81"/>
    </row>
    <row r="43" spans="14:15" ht="28.5" x14ac:dyDescent="0.25">
      <c r="N43" s="81">
        <f>_xlfn.CHISQ.INV(0.05,11)</f>
        <v>4.5748130793222241</v>
      </c>
      <c r="O43" s="81"/>
    </row>
    <row r="57" spans="14:15" ht="28.5" x14ac:dyDescent="0.25">
      <c r="N57" s="80"/>
      <c r="O57" s="80"/>
    </row>
    <row r="65" spans="14:15" ht="28.5" x14ac:dyDescent="0.25">
      <c r="N65" s="81">
        <f>((12-1)*(26.6)/36)</f>
        <v>8.1277777777777782</v>
      </c>
      <c r="O65" s="81"/>
    </row>
  </sheetData>
  <mergeCells count="5">
    <mergeCell ref="N25:O26"/>
    <mergeCell ref="N41:O41"/>
    <mergeCell ref="N43:O43"/>
    <mergeCell ref="N57:O57"/>
    <mergeCell ref="N65:O65"/>
  </mergeCells>
  <pageMargins left="0.7" right="0.7" top="0.75" bottom="0.75" header="0.3" footer="0.3"/>
  <pageSetup scale="43" fitToHeight="0" orientation="landscape"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41FE-20AA-47A7-814E-4B791A4AE768}">
  <sheetPr>
    <pageSetUpPr fitToPage="1"/>
  </sheetPr>
  <dimension ref="O18:P55"/>
  <sheetViews>
    <sheetView zoomScale="70" zoomScaleNormal="70" workbookViewId="0">
      <selection activeCell="B8" sqref="B8"/>
    </sheetView>
  </sheetViews>
  <sheetFormatPr defaultColWidth="9.140625" defaultRowHeight="15" x14ac:dyDescent="0.25"/>
  <cols>
    <col min="1" max="1" width="9.140625" style="3"/>
    <col min="2" max="2" width="23" style="3" customWidth="1"/>
    <col min="3" max="3" width="20.42578125" style="3" customWidth="1"/>
    <col min="4" max="4" width="19.140625" style="3" customWidth="1"/>
    <col min="5" max="6" width="16.7109375" style="3" customWidth="1"/>
    <col min="7" max="7" width="20" style="3" customWidth="1"/>
    <col min="8" max="8" width="21.7109375" style="3" customWidth="1"/>
    <col min="9" max="9" width="18.7109375" style="3" customWidth="1"/>
    <col min="10" max="10" width="24" style="3" customWidth="1"/>
    <col min="11" max="11" width="23.5703125" style="3" customWidth="1"/>
    <col min="12" max="12" width="7" style="3" customWidth="1"/>
    <col min="13" max="13" width="10.28515625" style="3" customWidth="1"/>
    <col min="14" max="14" width="9" style="3" customWidth="1"/>
    <col min="15" max="15" width="9.140625" style="3"/>
    <col min="16" max="16" width="9" style="3" customWidth="1"/>
    <col min="17" max="17" width="10" style="3" customWidth="1"/>
    <col min="18" max="18" width="10.85546875" style="3" customWidth="1"/>
    <col min="19" max="19" width="11.42578125" style="3" customWidth="1"/>
    <col min="20" max="20" width="9.7109375" style="3" customWidth="1"/>
    <col min="21" max="21" width="11.7109375" style="3" customWidth="1"/>
    <col min="22" max="22" width="9.85546875" style="3" customWidth="1"/>
    <col min="23" max="23" width="10" style="3" customWidth="1"/>
    <col min="24" max="16384" width="9.140625" style="3"/>
  </cols>
  <sheetData>
    <row r="18" spans="15:16" ht="18.75" customHeight="1" x14ac:dyDescent="0.25"/>
    <row r="19" spans="15:16" ht="18.75" customHeight="1" x14ac:dyDescent="0.25"/>
    <row r="20" spans="15:16" ht="18.75" customHeight="1" x14ac:dyDescent="0.25"/>
    <row r="21" spans="15:16" ht="43.5" customHeight="1" x14ac:dyDescent="0.25"/>
    <row r="24" spans="15:16" ht="21" customHeight="1" x14ac:dyDescent="0.25"/>
    <row r="25" spans="15:16" ht="24.6" customHeight="1" x14ac:dyDescent="0.25">
      <c r="O25" s="92">
        <f>0.08^2</f>
        <v>6.4000000000000003E-3</v>
      </c>
      <c r="P25" s="92"/>
    </row>
    <row r="26" spans="15:16" ht="27" customHeight="1" x14ac:dyDescent="0.25">
      <c r="O26" s="92"/>
      <c r="P26" s="92"/>
    </row>
    <row r="27" spans="15:16" ht="48.75" customHeight="1" x14ac:dyDescent="0.25"/>
    <row r="28" spans="15:16" ht="28.5" customHeight="1" x14ac:dyDescent="0.25">
      <c r="O28" s="80"/>
      <c r="P28" s="80"/>
    </row>
    <row r="29" spans="15:16" ht="30" customHeight="1" x14ac:dyDescent="0.25">
      <c r="O29" s="80"/>
      <c r="P29" s="80"/>
    </row>
    <row r="30" spans="15:16" ht="31.5" customHeight="1" x14ac:dyDescent="0.25"/>
    <row r="31" spans="15:16" ht="30.75" customHeight="1" x14ac:dyDescent="0.25"/>
    <row r="32" spans="15:16" ht="32.25" customHeight="1" x14ac:dyDescent="0.25"/>
    <row r="33" spans="15:16" ht="34.5" customHeight="1" x14ac:dyDescent="0.25"/>
    <row r="34" spans="15:16" ht="29.25" customHeight="1" x14ac:dyDescent="0.25"/>
    <row r="35" spans="15:16" ht="36" customHeight="1" x14ac:dyDescent="0.25"/>
    <row r="36" spans="15:16" ht="33" customHeight="1" x14ac:dyDescent="0.25"/>
    <row r="41" spans="15:16" ht="31.5" customHeight="1" x14ac:dyDescent="0.25"/>
    <row r="44" spans="15:16" ht="28.5" customHeight="1" x14ac:dyDescent="0.25">
      <c r="O44" s="81">
        <f>_xlfn.CHISQ.INV(0.95,24)</f>
        <v>36.415028501807313</v>
      </c>
      <c r="P44" s="81"/>
    </row>
    <row r="45" spans="15:16" x14ac:dyDescent="0.25">
      <c r="O45" s="81"/>
      <c r="P45" s="81"/>
    </row>
    <row r="54" spans="15:16" ht="28.5" customHeight="1" x14ac:dyDescent="0.25">
      <c r="O54" s="92">
        <f>((25-1)*(0.0108)/0.0064)</f>
        <v>40.499999999999993</v>
      </c>
      <c r="P54" s="92"/>
    </row>
    <row r="55" spans="15:16" x14ac:dyDescent="0.25">
      <c r="O55" s="92"/>
      <c r="P55" s="92"/>
    </row>
  </sheetData>
  <mergeCells count="4">
    <mergeCell ref="O25:P26"/>
    <mergeCell ref="O28:P29"/>
    <mergeCell ref="O44:P45"/>
    <mergeCell ref="O54:P55"/>
  </mergeCells>
  <pageMargins left="0.7" right="0.7" top="0.75" bottom="0.75" header="0.3" footer="0.3"/>
  <pageSetup scale="39" fitToHeight="0"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B301-D136-496F-9532-BCCD75301822}">
  <sheetPr>
    <pageSetUpPr fitToPage="1"/>
  </sheetPr>
  <dimension ref="O18:P55"/>
  <sheetViews>
    <sheetView zoomScale="70" zoomScaleNormal="70" workbookViewId="0">
      <selection activeCell="C7" sqref="C7"/>
    </sheetView>
  </sheetViews>
  <sheetFormatPr defaultColWidth="9.140625" defaultRowHeight="15" x14ac:dyDescent="0.25"/>
  <cols>
    <col min="1" max="1" width="9.140625" style="3"/>
    <col min="2" max="2" width="23" style="3" customWidth="1"/>
    <col min="3" max="3" width="20.42578125" style="3" customWidth="1"/>
    <col min="4" max="4" width="19.140625" style="3" customWidth="1"/>
    <col min="5" max="6" width="16.7109375" style="3" customWidth="1"/>
    <col min="7" max="7" width="20" style="3" customWidth="1"/>
    <col min="8" max="8" width="21.7109375" style="3" customWidth="1"/>
    <col min="9" max="9" width="18.7109375" style="3" customWidth="1"/>
    <col min="10" max="10" width="24" style="3" customWidth="1"/>
    <col min="11" max="11" width="23.5703125" style="3" customWidth="1"/>
    <col min="12" max="12" width="7" style="3" customWidth="1"/>
    <col min="13" max="13" width="10.28515625" style="3" customWidth="1"/>
    <col min="14" max="14" width="9" style="3" customWidth="1"/>
    <col min="15" max="15" width="9.140625" style="3"/>
    <col min="16" max="16" width="9" style="3" customWidth="1"/>
    <col min="17" max="17" width="10" style="3" customWidth="1"/>
    <col min="18" max="18" width="10.85546875" style="3" customWidth="1"/>
    <col min="19" max="19" width="11.42578125" style="3" customWidth="1"/>
    <col min="20" max="20" width="9.7109375" style="3" customWidth="1"/>
    <col min="21" max="21" width="11.7109375" style="3" customWidth="1"/>
    <col min="22" max="22" width="9.85546875" style="3" customWidth="1"/>
    <col min="23" max="23" width="10" style="3" customWidth="1"/>
    <col min="24" max="16384" width="9.140625" style="3"/>
  </cols>
  <sheetData>
    <row r="18" spans="15:16" ht="18.75" customHeight="1" x14ac:dyDescent="0.25"/>
    <row r="19" spans="15:16" ht="18.75" customHeight="1" x14ac:dyDescent="0.25"/>
    <row r="20" spans="15:16" ht="18.75" customHeight="1" x14ac:dyDescent="0.25"/>
    <row r="21" spans="15:16" ht="43.5" customHeight="1" x14ac:dyDescent="0.25"/>
    <row r="24" spans="15:16" ht="21" customHeight="1" x14ac:dyDescent="0.25"/>
    <row r="25" spans="15:16" ht="24.6" customHeight="1" x14ac:dyDescent="0.25">
      <c r="O25" s="92">
        <f>0.08^2</f>
        <v>6.4000000000000003E-3</v>
      </c>
      <c r="P25" s="92"/>
    </row>
    <row r="26" spans="15:16" ht="27" customHeight="1" x14ac:dyDescent="0.25">
      <c r="O26" s="92"/>
      <c r="P26" s="92"/>
    </row>
    <row r="27" spans="15:16" ht="48.75" customHeight="1" x14ac:dyDescent="0.25"/>
    <row r="28" spans="15:16" ht="28.5" customHeight="1" x14ac:dyDescent="0.25">
      <c r="O28" s="80"/>
      <c r="P28" s="80"/>
    </row>
    <row r="29" spans="15:16" ht="30" customHeight="1" x14ac:dyDescent="0.25">
      <c r="O29" s="80"/>
      <c r="P29" s="80"/>
    </row>
    <row r="30" spans="15:16" ht="31.5" customHeight="1" x14ac:dyDescent="0.25"/>
    <row r="31" spans="15:16" ht="30.75" customHeight="1" x14ac:dyDescent="0.25"/>
    <row r="32" spans="15:16" ht="32.25" customHeight="1" x14ac:dyDescent="0.25"/>
    <row r="33" spans="15:16" ht="34.5" customHeight="1" x14ac:dyDescent="0.25"/>
    <row r="34" spans="15:16" ht="29.25" customHeight="1" x14ac:dyDescent="0.25"/>
    <row r="35" spans="15:16" ht="36" customHeight="1" x14ac:dyDescent="0.25"/>
    <row r="36" spans="15:16" ht="33" customHeight="1" x14ac:dyDescent="0.25"/>
    <row r="41" spans="15:16" ht="31.5" customHeight="1" x14ac:dyDescent="0.25"/>
    <row r="44" spans="15:16" ht="28.5" customHeight="1" x14ac:dyDescent="0.25">
      <c r="O44" s="81">
        <f>_xlfn.CHISQ.INV(0.95,24)</f>
        <v>36.415028501807313</v>
      </c>
      <c r="P44" s="81"/>
    </row>
    <row r="45" spans="15:16" x14ac:dyDescent="0.25">
      <c r="O45" s="81"/>
      <c r="P45" s="81"/>
    </row>
    <row r="54" spans="15:16" ht="28.5" customHeight="1" x14ac:dyDescent="0.25">
      <c r="O54" s="92">
        <f>((25-1)*(0.0108)/0.0064)</f>
        <v>40.499999999999993</v>
      </c>
      <c r="P54" s="92"/>
    </row>
    <row r="55" spans="15:16" x14ac:dyDescent="0.25">
      <c r="O55" s="92"/>
      <c r="P55" s="92"/>
    </row>
  </sheetData>
  <mergeCells count="4">
    <mergeCell ref="O25:P26"/>
    <mergeCell ref="O28:P29"/>
    <mergeCell ref="O44:P45"/>
    <mergeCell ref="O54:P55"/>
  </mergeCells>
  <pageMargins left="0.7" right="0.7" top="0.75" bottom="0.75" header="0.3" footer="0.3"/>
  <pageSetup scale="39" fitToHeight="0" orientation="landscape"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FC55-059D-4DD6-A6EE-C7D8BEE6C0F8}">
  <sheetPr>
    <pageSetUpPr fitToPage="1"/>
  </sheetPr>
  <dimension ref="B13:N34"/>
  <sheetViews>
    <sheetView zoomScale="70" zoomScaleNormal="70" workbookViewId="0"/>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23.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7.140625" style="3" customWidth="1"/>
    <col min="13" max="13" width="9" style="3" customWidth="1"/>
    <col min="14" max="14" width="13.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3" spans="8:14" x14ac:dyDescent="0.25">
      <c r="H13" t="s">
        <v>1</v>
      </c>
      <c r="I13"/>
      <c r="J13"/>
      <c r="K13"/>
      <c r="L13"/>
      <c r="M13"/>
      <c r="N13"/>
    </row>
    <row r="14" spans="8:14" x14ac:dyDescent="0.25">
      <c r="H14"/>
      <c r="I14"/>
      <c r="J14"/>
      <c r="K14"/>
      <c r="L14"/>
      <c r="M14"/>
      <c r="N14"/>
    </row>
    <row r="15" spans="8:14" ht="15.75" thickBot="1" x14ac:dyDescent="0.3">
      <c r="H15" t="s">
        <v>2</v>
      </c>
      <c r="I15"/>
      <c r="J15"/>
      <c r="K15"/>
      <c r="L15"/>
      <c r="M15"/>
      <c r="N15"/>
    </row>
    <row r="16" spans="8:14" x14ac:dyDescent="0.25">
      <c r="H16" s="10" t="s">
        <v>3</v>
      </c>
      <c r="I16" s="10" t="s">
        <v>4</v>
      </c>
      <c r="J16" s="10" t="s">
        <v>5</v>
      </c>
      <c r="K16" s="10" t="s">
        <v>6</v>
      </c>
      <c r="L16" s="10" t="s">
        <v>7</v>
      </c>
      <c r="M16"/>
      <c r="N16"/>
    </row>
    <row r="17" spans="2:14" x14ac:dyDescent="0.25">
      <c r="H17" t="s">
        <v>8</v>
      </c>
      <c r="I17">
        <v>6</v>
      </c>
      <c r="J17">
        <v>414</v>
      </c>
      <c r="K17">
        <v>69</v>
      </c>
      <c r="L17">
        <v>13.6</v>
      </c>
      <c r="M17"/>
      <c r="N17"/>
    </row>
    <row r="18" spans="2:14" x14ac:dyDescent="0.25">
      <c r="H18" t="s">
        <v>9</v>
      </c>
      <c r="I18">
        <v>5</v>
      </c>
      <c r="J18">
        <v>391</v>
      </c>
      <c r="K18">
        <v>78.2</v>
      </c>
      <c r="L18">
        <v>58.7</v>
      </c>
      <c r="M18"/>
      <c r="N18"/>
    </row>
    <row r="19" spans="2:14" x14ac:dyDescent="0.25">
      <c r="H19" t="s">
        <v>10</v>
      </c>
      <c r="I19">
        <v>7</v>
      </c>
      <c r="J19">
        <v>510</v>
      </c>
      <c r="K19">
        <v>72.857142857142861</v>
      </c>
      <c r="L19">
        <v>30.142857142857139</v>
      </c>
      <c r="M19"/>
      <c r="N19"/>
    </row>
    <row r="20" spans="2:14" ht="15.75" thickBot="1" x14ac:dyDescent="0.3">
      <c r="H20" s="11" t="s">
        <v>11</v>
      </c>
      <c r="I20" s="11">
        <v>4</v>
      </c>
      <c r="J20" s="11">
        <v>349</v>
      </c>
      <c r="K20" s="11">
        <v>87.25</v>
      </c>
      <c r="L20" s="11">
        <v>36.916666666666664</v>
      </c>
      <c r="M20"/>
      <c r="N20"/>
    </row>
    <row r="21" spans="2:14" x14ac:dyDescent="0.25">
      <c r="H21"/>
      <c r="I21"/>
      <c r="J21"/>
      <c r="K21"/>
      <c r="L21"/>
      <c r="M21"/>
      <c r="N21"/>
    </row>
    <row r="22" spans="2:14" x14ac:dyDescent="0.25">
      <c r="H22"/>
      <c r="I22"/>
      <c r="J22"/>
      <c r="K22"/>
      <c r="L22"/>
      <c r="M22"/>
      <c r="N22"/>
    </row>
    <row r="23" spans="2:14" ht="15.75" thickBot="1" x14ac:dyDescent="0.3">
      <c r="H23" t="s">
        <v>12</v>
      </c>
      <c r="I23"/>
      <c r="J23"/>
      <c r="K23"/>
      <c r="L23"/>
      <c r="M23"/>
      <c r="N23"/>
    </row>
    <row r="24" spans="2:14" x14ac:dyDescent="0.25">
      <c r="H24" s="10" t="s">
        <v>13</v>
      </c>
      <c r="I24" s="10" t="s">
        <v>14</v>
      </c>
      <c r="J24" s="10" t="s">
        <v>15</v>
      </c>
      <c r="K24" s="10" t="s">
        <v>16</v>
      </c>
      <c r="L24" s="10" t="s">
        <v>17</v>
      </c>
      <c r="M24" s="10" t="s">
        <v>18</v>
      </c>
      <c r="N24" s="10" t="s">
        <v>19</v>
      </c>
    </row>
    <row r="25" spans="2:14" x14ac:dyDescent="0.25">
      <c r="H25" t="s">
        <v>20</v>
      </c>
      <c r="I25">
        <v>890.68376623376616</v>
      </c>
      <c r="J25">
        <v>3</v>
      </c>
      <c r="K25">
        <v>296.8945887445887</v>
      </c>
      <c r="L25">
        <v>8.9906433016855161</v>
      </c>
      <c r="M25">
        <v>7.4276889848416238E-4</v>
      </c>
      <c r="N25">
        <v>5.0918895204140124</v>
      </c>
    </row>
    <row r="26" spans="2:14" x14ac:dyDescent="0.25">
      <c r="H26" t="s">
        <v>21</v>
      </c>
      <c r="I26">
        <v>594.40714285714284</v>
      </c>
      <c r="J26">
        <v>18</v>
      </c>
      <c r="K26">
        <v>33.022619047619045</v>
      </c>
      <c r="L26"/>
      <c r="M26"/>
      <c r="N26"/>
    </row>
    <row r="27" spans="2:14" ht="51" x14ac:dyDescent="0.25">
      <c r="B27" s="12" t="s">
        <v>22</v>
      </c>
      <c r="C27" s="12" t="s">
        <v>23</v>
      </c>
      <c r="D27" s="12" t="s">
        <v>24</v>
      </c>
      <c r="E27" s="12" t="s">
        <v>25</v>
      </c>
      <c r="H27"/>
      <c r="I27"/>
      <c r="J27"/>
      <c r="K27"/>
      <c r="L27"/>
      <c r="M27"/>
      <c r="N27"/>
    </row>
    <row r="28" spans="2:14" ht="26.25" thickBot="1" x14ac:dyDescent="0.3">
      <c r="B28" s="13">
        <v>68</v>
      </c>
      <c r="C28" s="13">
        <v>75</v>
      </c>
      <c r="D28" s="13">
        <v>70</v>
      </c>
      <c r="E28" s="13">
        <v>94</v>
      </c>
      <c r="H28" s="11" t="s">
        <v>26</v>
      </c>
      <c r="I28" s="11">
        <v>1485.090909090909</v>
      </c>
      <c r="J28" s="11">
        <v>21</v>
      </c>
      <c r="K28" s="11"/>
      <c r="L28" s="11"/>
      <c r="M28" s="11"/>
      <c r="N28" s="11"/>
    </row>
    <row r="29" spans="2:14" ht="25.5" x14ac:dyDescent="0.25">
      <c r="B29" s="13">
        <v>70</v>
      </c>
      <c r="C29" s="13">
        <v>68</v>
      </c>
      <c r="D29" s="13">
        <v>73</v>
      </c>
      <c r="E29" s="13">
        <v>90</v>
      </c>
    </row>
    <row r="30" spans="2:14" ht="25.5" x14ac:dyDescent="0.25">
      <c r="B30" s="13">
        <v>72</v>
      </c>
      <c r="C30" s="13">
        <v>77</v>
      </c>
      <c r="D30" s="13">
        <v>76</v>
      </c>
      <c r="E30" s="13">
        <v>85</v>
      </c>
    </row>
    <row r="31" spans="2:14" ht="25.5" x14ac:dyDescent="0.25">
      <c r="B31" s="13">
        <v>65</v>
      </c>
      <c r="C31" s="13">
        <v>83</v>
      </c>
      <c r="D31" s="13">
        <v>78</v>
      </c>
      <c r="E31" s="13">
        <v>80</v>
      </c>
    </row>
    <row r="32" spans="2:14" ht="25.5" x14ac:dyDescent="0.25">
      <c r="B32" s="13">
        <v>74</v>
      </c>
      <c r="C32" s="13">
        <v>88</v>
      </c>
      <c r="D32" s="13">
        <v>80</v>
      </c>
      <c r="E32" s="13"/>
    </row>
    <row r="33" spans="2:5" ht="25.5" x14ac:dyDescent="0.25">
      <c r="B33" s="13">
        <v>65</v>
      </c>
      <c r="C33" s="13"/>
      <c r="D33" s="13">
        <v>68</v>
      </c>
      <c r="E33" s="13"/>
    </row>
    <row r="34" spans="2:5" ht="25.5" x14ac:dyDescent="0.25">
      <c r="B34" s="13"/>
      <c r="C34" s="13"/>
      <c r="D34" s="13">
        <v>65</v>
      </c>
      <c r="E34" s="13"/>
    </row>
  </sheetData>
  <pageMargins left="0.7" right="0.7" top="0.75" bottom="0.75" header="0.3" footer="0.3"/>
  <pageSetup scale="48" fitToHeight="0" orientation="landscape"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2C97-EEA4-4B09-9C40-33A49784A345}">
  <sheetPr>
    <pageSetUpPr fitToPage="1"/>
  </sheetPr>
  <dimension ref="B13:N34"/>
  <sheetViews>
    <sheetView zoomScale="70" zoomScaleNormal="70" workbookViewId="0">
      <selection activeCell="C6" sqref="C6"/>
    </sheetView>
  </sheetViews>
  <sheetFormatPr defaultColWidth="9.140625" defaultRowHeight="15" x14ac:dyDescent="0.25"/>
  <cols>
    <col min="1" max="1" width="9.140625" style="3"/>
    <col min="2" max="2" width="23" style="3" customWidth="1"/>
    <col min="3" max="3" width="20.42578125" style="3" customWidth="1"/>
    <col min="4" max="4" width="19.140625" style="3" customWidth="1"/>
    <col min="5" max="5" width="23.7109375" style="3" customWidth="1"/>
    <col min="6" max="6" width="20" style="3" customWidth="1"/>
    <col min="7" max="7" width="21.7109375" style="3" customWidth="1"/>
    <col min="8" max="8" width="18.7109375" style="3" customWidth="1"/>
    <col min="9" max="9" width="24" style="3" customWidth="1"/>
    <col min="10" max="10" width="23.5703125" style="3" customWidth="1"/>
    <col min="11" max="11" width="7" style="3" customWidth="1"/>
    <col min="12" max="12" width="17.140625" style="3" customWidth="1"/>
    <col min="13" max="13" width="9" style="3" customWidth="1"/>
    <col min="14" max="14" width="13.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3" spans="8:14" x14ac:dyDescent="0.25">
      <c r="H13" t="s">
        <v>1</v>
      </c>
      <c r="I13"/>
      <c r="J13"/>
      <c r="K13"/>
      <c r="L13"/>
      <c r="M13"/>
      <c r="N13"/>
    </row>
    <row r="14" spans="8:14" x14ac:dyDescent="0.25">
      <c r="H14"/>
      <c r="I14"/>
      <c r="J14"/>
      <c r="K14"/>
      <c r="L14"/>
      <c r="M14"/>
      <c r="N14"/>
    </row>
    <row r="15" spans="8:14" ht="15.75" thickBot="1" x14ac:dyDescent="0.3">
      <c r="H15" t="s">
        <v>2</v>
      </c>
      <c r="I15"/>
      <c r="J15"/>
      <c r="K15"/>
      <c r="L15"/>
      <c r="M15"/>
      <c r="N15"/>
    </row>
    <row r="16" spans="8:14" x14ac:dyDescent="0.25">
      <c r="H16" s="10" t="s">
        <v>3</v>
      </c>
      <c r="I16" s="10" t="s">
        <v>4</v>
      </c>
      <c r="J16" s="10" t="s">
        <v>5</v>
      </c>
      <c r="K16" s="10" t="s">
        <v>6</v>
      </c>
      <c r="L16" s="10" t="s">
        <v>7</v>
      </c>
      <c r="M16"/>
      <c r="N16"/>
    </row>
    <row r="17" spans="2:14" x14ac:dyDescent="0.25">
      <c r="H17" t="s">
        <v>8</v>
      </c>
      <c r="I17">
        <v>6</v>
      </c>
      <c r="J17">
        <v>414</v>
      </c>
      <c r="K17">
        <v>69</v>
      </c>
      <c r="L17">
        <v>13.6</v>
      </c>
      <c r="M17"/>
      <c r="N17"/>
    </row>
    <row r="18" spans="2:14" x14ac:dyDescent="0.25">
      <c r="H18" t="s">
        <v>9</v>
      </c>
      <c r="I18">
        <v>5</v>
      </c>
      <c r="J18">
        <v>391</v>
      </c>
      <c r="K18">
        <v>78.2</v>
      </c>
      <c r="L18">
        <v>58.7</v>
      </c>
      <c r="M18"/>
      <c r="N18"/>
    </row>
    <row r="19" spans="2:14" x14ac:dyDescent="0.25">
      <c r="H19" t="s">
        <v>10</v>
      </c>
      <c r="I19">
        <v>7</v>
      </c>
      <c r="J19">
        <v>510</v>
      </c>
      <c r="K19">
        <v>72.857142857142861</v>
      </c>
      <c r="L19">
        <v>30.142857142857139</v>
      </c>
      <c r="M19"/>
      <c r="N19"/>
    </row>
    <row r="20" spans="2:14" ht="15.75" thickBot="1" x14ac:dyDescent="0.3">
      <c r="H20" s="11" t="s">
        <v>11</v>
      </c>
      <c r="I20" s="11">
        <v>4</v>
      </c>
      <c r="J20" s="11">
        <v>349</v>
      </c>
      <c r="K20" s="11">
        <v>87.25</v>
      </c>
      <c r="L20" s="11">
        <v>36.916666666666664</v>
      </c>
      <c r="M20"/>
      <c r="N20"/>
    </row>
    <row r="21" spans="2:14" x14ac:dyDescent="0.25">
      <c r="H21"/>
      <c r="I21"/>
      <c r="J21"/>
      <c r="K21"/>
      <c r="L21"/>
      <c r="M21"/>
      <c r="N21"/>
    </row>
    <row r="22" spans="2:14" x14ac:dyDescent="0.25">
      <c r="H22"/>
      <c r="I22"/>
      <c r="J22"/>
      <c r="K22"/>
      <c r="L22"/>
      <c r="M22"/>
      <c r="N22"/>
    </row>
    <row r="23" spans="2:14" ht="15.75" thickBot="1" x14ac:dyDescent="0.3">
      <c r="H23" t="s">
        <v>12</v>
      </c>
      <c r="I23"/>
      <c r="J23"/>
      <c r="K23"/>
      <c r="L23"/>
      <c r="M23"/>
      <c r="N23"/>
    </row>
    <row r="24" spans="2:14" x14ac:dyDescent="0.25">
      <c r="H24" s="10" t="s">
        <v>13</v>
      </c>
      <c r="I24" s="10" t="s">
        <v>14</v>
      </c>
      <c r="J24" s="10" t="s">
        <v>15</v>
      </c>
      <c r="K24" s="10" t="s">
        <v>16</v>
      </c>
      <c r="L24" s="10" t="s">
        <v>17</v>
      </c>
      <c r="M24" s="10" t="s">
        <v>18</v>
      </c>
      <c r="N24" s="10" t="s">
        <v>19</v>
      </c>
    </row>
    <row r="25" spans="2:14" x14ac:dyDescent="0.25">
      <c r="H25" t="s">
        <v>20</v>
      </c>
      <c r="I25">
        <v>890.68376623376616</v>
      </c>
      <c r="J25">
        <v>3</v>
      </c>
      <c r="K25">
        <v>296.8945887445887</v>
      </c>
      <c r="L25">
        <v>8.9906433016855161</v>
      </c>
      <c r="M25">
        <v>7.4276889848416238E-4</v>
      </c>
      <c r="N25">
        <v>5.0918895204140124</v>
      </c>
    </row>
    <row r="26" spans="2:14" x14ac:dyDescent="0.25">
      <c r="H26" t="s">
        <v>21</v>
      </c>
      <c r="I26">
        <v>594.40714285714284</v>
      </c>
      <c r="J26">
        <v>18</v>
      </c>
      <c r="K26">
        <v>33.022619047619045</v>
      </c>
      <c r="L26"/>
      <c r="M26"/>
      <c r="N26"/>
    </row>
    <row r="27" spans="2:14" ht="51" x14ac:dyDescent="0.25">
      <c r="B27" s="12" t="s">
        <v>22</v>
      </c>
      <c r="C27" s="12" t="s">
        <v>23</v>
      </c>
      <c r="D27" s="12" t="s">
        <v>24</v>
      </c>
      <c r="E27" s="12" t="s">
        <v>25</v>
      </c>
      <c r="H27"/>
      <c r="I27"/>
      <c r="J27"/>
      <c r="K27"/>
      <c r="L27"/>
      <c r="M27"/>
      <c r="N27"/>
    </row>
    <row r="28" spans="2:14" ht="26.25" thickBot="1" x14ac:dyDescent="0.3">
      <c r="B28" s="13">
        <v>68</v>
      </c>
      <c r="C28" s="13">
        <v>75</v>
      </c>
      <c r="D28" s="13">
        <v>70</v>
      </c>
      <c r="E28" s="13">
        <v>94</v>
      </c>
      <c r="H28" s="11" t="s">
        <v>26</v>
      </c>
      <c r="I28" s="11">
        <v>1485.090909090909</v>
      </c>
      <c r="J28" s="11">
        <v>21</v>
      </c>
      <c r="K28" s="11"/>
      <c r="L28" s="11"/>
      <c r="M28" s="11"/>
      <c r="N28" s="11"/>
    </row>
    <row r="29" spans="2:14" ht="25.5" x14ac:dyDescent="0.25">
      <c r="B29" s="13">
        <v>70</v>
      </c>
      <c r="C29" s="13">
        <v>68</v>
      </c>
      <c r="D29" s="13">
        <v>73</v>
      </c>
      <c r="E29" s="13">
        <v>90</v>
      </c>
    </row>
    <row r="30" spans="2:14" ht="25.5" x14ac:dyDescent="0.25">
      <c r="B30" s="13">
        <v>72</v>
      </c>
      <c r="C30" s="13">
        <v>77</v>
      </c>
      <c r="D30" s="13">
        <v>76</v>
      </c>
      <c r="E30" s="13">
        <v>85</v>
      </c>
    </row>
    <row r="31" spans="2:14" ht="25.5" x14ac:dyDescent="0.25">
      <c r="B31" s="13">
        <v>65</v>
      </c>
      <c r="C31" s="13">
        <v>83</v>
      </c>
      <c r="D31" s="13">
        <v>78</v>
      </c>
      <c r="E31" s="13">
        <v>80</v>
      </c>
    </row>
    <row r="32" spans="2:14" ht="25.5" x14ac:dyDescent="0.25">
      <c r="B32" s="13">
        <v>74</v>
      </c>
      <c r="C32" s="13">
        <v>88</v>
      </c>
      <c r="D32" s="13">
        <v>80</v>
      </c>
      <c r="E32" s="13"/>
    </row>
    <row r="33" spans="2:5" ht="25.5" x14ac:dyDescent="0.25">
      <c r="B33" s="13">
        <v>65</v>
      </c>
      <c r="C33" s="13"/>
      <c r="D33" s="13">
        <v>68</v>
      </c>
      <c r="E33" s="13"/>
    </row>
    <row r="34" spans="2:5" ht="25.5" x14ac:dyDescent="0.25">
      <c r="B34" s="13"/>
      <c r="C34" s="13"/>
      <c r="D34" s="13">
        <v>65</v>
      </c>
      <c r="E34" s="13"/>
    </row>
  </sheetData>
  <pageMargins left="0.7" right="0.7" top="0.75" bottom="0.75" header="0.3" footer="0.3"/>
  <pageSetup scale="45" fitToHeight="0"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C662-7AE4-475F-99D5-5EC6BFB4857C}">
  <sheetPr>
    <pageSetUpPr fitToPage="1"/>
  </sheetPr>
  <dimension ref="E16:N7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7.7109375" style="3" customWidth="1"/>
    <col min="6" max="6" width="22.710937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14.285156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6" spans="12:14" x14ac:dyDescent="0.25">
      <c r="L16" s="93" t="s">
        <v>33</v>
      </c>
      <c r="M16" s="93"/>
      <c r="N16" s="93"/>
    </row>
    <row r="17" spans="5:14" x14ac:dyDescent="0.25">
      <c r="L17" s="93"/>
      <c r="M17" s="93"/>
      <c r="N17" s="93"/>
    </row>
    <row r="18" spans="5:14" x14ac:dyDescent="0.25">
      <c r="L18" s="93"/>
      <c r="M18" s="93"/>
      <c r="N18" s="93"/>
    </row>
    <row r="19" spans="5:14" x14ac:dyDescent="0.25">
      <c r="L19" s="93"/>
      <c r="M19" s="93"/>
      <c r="N19" s="93"/>
    </row>
    <row r="20" spans="5:14" ht="15.75" thickBot="1" x14ac:dyDescent="0.3">
      <c r="L20"/>
      <c r="M20"/>
      <c r="N20"/>
    </row>
    <row r="21" spans="5:14" x14ac:dyDescent="0.25">
      <c r="L21" s="10"/>
      <c r="M21" s="10" t="s">
        <v>34</v>
      </c>
      <c r="N21" s="10" t="s">
        <v>35</v>
      </c>
    </row>
    <row r="22" spans="5:14" ht="15.75" thickBot="1" x14ac:dyDescent="0.3">
      <c r="L22" t="s">
        <v>36</v>
      </c>
      <c r="M22">
        <v>18435.714285714286</v>
      </c>
      <c r="N22">
        <v>22100</v>
      </c>
    </row>
    <row r="23" spans="5:14" ht="23.25" thickBot="1" x14ac:dyDescent="0.3">
      <c r="E23" s="19" t="s">
        <v>37</v>
      </c>
      <c r="F23" s="20" t="s">
        <v>38</v>
      </c>
      <c r="L23" t="s">
        <v>7</v>
      </c>
      <c r="M23">
        <v>5961428.5714285374</v>
      </c>
      <c r="N23">
        <v>737142.85714285716</v>
      </c>
    </row>
    <row r="24" spans="5:14" ht="23.25" thickBot="1" x14ac:dyDescent="0.3">
      <c r="E24" s="21">
        <v>18500</v>
      </c>
      <c r="F24" s="22">
        <v>23000</v>
      </c>
      <c r="L24" t="s">
        <v>39</v>
      </c>
      <c r="M24">
        <v>7</v>
      </c>
      <c r="N24">
        <v>8</v>
      </c>
    </row>
    <row r="25" spans="5:14" ht="23.25" thickBot="1" x14ac:dyDescent="0.3">
      <c r="E25" s="21">
        <v>19250</v>
      </c>
      <c r="F25" s="22">
        <v>21900</v>
      </c>
      <c r="L25" t="s">
        <v>15</v>
      </c>
      <c r="M25">
        <v>6</v>
      </c>
      <c r="N25">
        <v>7</v>
      </c>
    </row>
    <row r="26" spans="5:14" ht="23.25" thickBot="1" x14ac:dyDescent="0.3">
      <c r="E26" s="21">
        <v>16400</v>
      </c>
      <c r="F26" s="22">
        <v>22500</v>
      </c>
      <c r="L26" t="s">
        <v>40</v>
      </c>
      <c r="M26" s="23">
        <v>8.0872093023255349</v>
      </c>
      <c r="N26"/>
    </row>
    <row r="27" spans="5:14" ht="23.25" thickBot="1" x14ac:dyDescent="0.3">
      <c r="E27" s="21">
        <v>20750</v>
      </c>
      <c r="F27" s="22">
        <v>21200</v>
      </c>
      <c r="L27" t="s">
        <v>41</v>
      </c>
      <c r="M27">
        <v>7.1672220788741919E-3</v>
      </c>
      <c r="N27"/>
    </row>
    <row r="28" spans="5:14" ht="23.25" thickBot="1" x14ac:dyDescent="0.3">
      <c r="E28" s="21">
        <v>17600</v>
      </c>
      <c r="F28" s="22">
        <v>21000</v>
      </c>
      <c r="L28" s="11" t="s">
        <v>42</v>
      </c>
      <c r="M28" s="24">
        <v>7.1914047852039982</v>
      </c>
      <c r="N28" s="11"/>
    </row>
    <row r="29" spans="5:14" ht="23.25" thickBot="1" x14ac:dyDescent="0.3">
      <c r="E29" s="21">
        <v>21800</v>
      </c>
      <c r="F29" s="22">
        <v>22800</v>
      </c>
    </row>
    <row r="30" spans="5:14" ht="23.25" thickBot="1" x14ac:dyDescent="0.3">
      <c r="E30" s="21">
        <v>14750</v>
      </c>
      <c r="F30" s="22">
        <v>23100</v>
      </c>
    </row>
    <row r="31" spans="5:14" ht="23.25" thickBot="1" x14ac:dyDescent="0.3">
      <c r="E31" s="25"/>
      <c r="F31" s="22">
        <v>21300</v>
      </c>
    </row>
    <row r="42" spans="13:13" x14ac:dyDescent="0.25">
      <c r="M42" s="2"/>
    </row>
    <row r="43" spans="13:13" ht="15" customHeight="1" x14ac:dyDescent="0.25">
      <c r="M43" s="4"/>
    </row>
    <row r="44" spans="13:13"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26"/>
      <c r="G73" s="26"/>
    </row>
  </sheetData>
  <mergeCells count="1">
    <mergeCell ref="L16:N19"/>
  </mergeCells>
  <pageMargins left="0.7" right="0.7" top="0.75" bottom="0.75" header="0.3" footer="0.3"/>
  <pageSetup scale="46"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0C6EA-72A2-43E2-BBD7-2CDE04F4B5FD}">
  <sheetPr>
    <pageSetUpPr fitToPage="1"/>
  </sheetPr>
  <dimension ref="B10:Q47"/>
  <sheetViews>
    <sheetView zoomScale="70" zoomScaleNormal="70" workbookViewId="0"/>
  </sheetViews>
  <sheetFormatPr defaultColWidth="9.140625" defaultRowHeight="15" x14ac:dyDescent="0.25"/>
  <cols>
    <col min="1" max="1" width="9.140625" style="146"/>
    <col min="2" max="2" width="22.28515625" style="146" customWidth="1"/>
    <col min="3" max="3" width="21" style="146" customWidth="1"/>
    <col min="4" max="4" width="21.28515625" style="146" customWidth="1"/>
    <col min="5" max="5" width="19.7109375" style="146" customWidth="1"/>
    <col min="6" max="6" width="20.7109375" style="146" customWidth="1"/>
    <col min="7" max="7" width="18.7109375" style="146" customWidth="1"/>
    <col min="8" max="8" width="20.5703125" style="146" customWidth="1"/>
    <col min="9" max="9" width="13.7109375" style="146" customWidth="1"/>
    <col min="10" max="10" width="14.7109375" style="146" customWidth="1"/>
    <col min="11" max="11" width="15.7109375" style="146" customWidth="1"/>
    <col min="12" max="12" width="16.7109375" style="146" customWidth="1"/>
    <col min="13" max="13" width="23" style="146" customWidth="1"/>
    <col min="14" max="14" width="20.42578125" style="146" customWidth="1"/>
    <col min="15" max="15" width="50.7109375" style="146" customWidth="1"/>
    <col min="16" max="16" width="9.28515625" style="146" customWidth="1"/>
    <col min="17" max="17" width="9" style="146" customWidth="1"/>
    <col min="18" max="18" width="11.42578125" style="146" customWidth="1"/>
    <col min="19" max="19" width="12.85546875" style="146" customWidth="1"/>
    <col min="20" max="21" width="10.28515625" style="146" customWidth="1"/>
    <col min="22" max="23" width="9.28515625" style="146" customWidth="1"/>
    <col min="24" max="16384" width="9.140625" style="146"/>
  </cols>
  <sheetData>
    <row r="10" spans="3:14" x14ac:dyDescent="0.25">
      <c r="C10" s="146">
        <v>1</v>
      </c>
    </row>
    <row r="14" spans="3:14" ht="51" x14ac:dyDescent="0.25">
      <c r="M14" s="147" t="s">
        <v>81</v>
      </c>
      <c r="N14" s="148" t="s">
        <v>82</v>
      </c>
    </row>
    <row r="15" spans="3:14" ht="25.5" x14ac:dyDescent="0.25">
      <c r="M15" s="148">
        <v>-600</v>
      </c>
      <c r="N15" s="149">
        <v>0</v>
      </c>
    </row>
    <row r="16" spans="3:14" ht="51" customHeight="1" x14ac:dyDescent="0.25">
      <c r="M16" s="148">
        <v>-200</v>
      </c>
      <c r="N16" s="149">
        <v>0.25</v>
      </c>
    </row>
    <row r="17" spans="2:17" ht="25.5" x14ac:dyDescent="0.25">
      <c r="M17" s="148">
        <v>-150</v>
      </c>
      <c r="N17" s="149">
        <v>0.3</v>
      </c>
    </row>
    <row r="18" spans="2:17" ht="36" customHeight="1" x14ac:dyDescent="0.25">
      <c r="M18" s="148">
        <v>-100</v>
      </c>
      <c r="N18" s="149">
        <v>0.36</v>
      </c>
    </row>
    <row r="19" spans="2:17" ht="18.75" customHeight="1" x14ac:dyDescent="0.25">
      <c r="M19" s="148">
        <v>0</v>
      </c>
      <c r="N19" s="149">
        <v>0.5</v>
      </c>
    </row>
    <row r="20" spans="2:17" ht="18.75" customHeight="1" x14ac:dyDescent="0.25">
      <c r="M20" s="148">
        <v>60</v>
      </c>
      <c r="N20" s="149">
        <v>0.6</v>
      </c>
    </row>
    <row r="21" spans="2:17" ht="25.5" x14ac:dyDescent="0.25">
      <c r="M21" s="148">
        <v>100</v>
      </c>
      <c r="N21" s="149">
        <v>0.65</v>
      </c>
    </row>
    <row r="22" spans="2:17" ht="27" customHeight="1" x14ac:dyDescent="0.25">
      <c r="B22" s="150"/>
      <c r="C22" s="151" t="s">
        <v>83</v>
      </c>
      <c r="D22" s="152"/>
      <c r="E22" s="152"/>
      <c r="F22" s="152"/>
      <c r="G22" s="153"/>
      <c r="M22" s="148">
        <v>150</v>
      </c>
      <c r="N22" s="149">
        <v>0.7</v>
      </c>
    </row>
    <row r="23" spans="2:17" ht="127.5" x14ac:dyDescent="0.25">
      <c r="B23" s="154" t="s">
        <v>84</v>
      </c>
      <c r="C23" s="154" t="s">
        <v>85</v>
      </c>
      <c r="D23" s="154" t="s">
        <v>86</v>
      </c>
      <c r="E23" s="154" t="s">
        <v>87</v>
      </c>
      <c r="F23" s="154" t="s">
        <v>88</v>
      </c>
      <c r="G23" s="154" t="s">
        <v>89</v>
      </c>
      <c r="M23" s="148">
        <v>200</v>
      </c>
      <c r="N23" s="149">
        <v>0.75</v>
      </c>
    </row>
    <row r="24" spans="2:17" ht="25.5" x14ac:dyDescent="0.25">
      <c r="B24" s="155" t="s">
        <v>90</v>
      </c>
      <c r="C24" s="155">
        <v>-100</v>
      </c>
      <c r="D24" s="155">
        <v>100</v>
      </c>
      <c r="E24" s="155">
        <v>200</v>
      </c>
      <c r="F24" s="155">
        <v>300</v>
      </c>
      <c r="G24" s="155">
        <v>0</v>
      </c>
      <c r="M24" s="148">
        <v>250</v>
      </c>
      <c r="N24" s="149">
        <v>0.85</v>
      </c>
    </row>
    <row r="25" spans="2:17" ht="29.25" customHeight="1" x14ac:dyDescent="0.25">
      <c r="B25" s="156" t="s">
        <v>91</v>
      </c>
      <c r="C25" s="155">
        <v>250</v>
      </c>
      <c r="D25" s="155">
        <v>200</v>
      </c>
      <c r="E25" s="155">
        <v>150</v>
      </c>
      <c r="F25" s="155">
        <v>-100</v>
      </c>
      <c r="G25" s="155">
        <v>-150</v>
      </c>
      <c r="M25" s="148">
        <v>300</v>
      </c>
      <c r="N25" s="149">
        <v>0.9</v>
      </c>
    </row>
    <row r="26" spans="2:17" ht="30" customHeight="1" x14ac:dyDescent="0.25">
      <c r="B26" s="155" t="s">
        <v>92</v>
      </c>
      <c r="C26" s="155">
        <v>500</v>
      </c>
      <c r="D26" s="155">
        <v>250</v>
      </c>
      <c r="E26" s="155">
        <v>100</v>
      </c>
      <c r="F26" s="155">
        <v>-200</v>
      </c>
      <c r="G26" s="155">
        <v>-600</v>
      </c>
      <c r="M26" s="148">
        <v>500</v>
      </c>
      <c r="N26" s="149">
        <v>1</v>
      </c>
    </row>
    <row r="27" spans="2:17" ht="48.75" customHeight="1" x14ac:dyDescent="0.25">
      <c r="B27" s="155" t="s">
        <v>93</v>
      </c>
      <c r="C27" s="155">
        <v>60</v>
      </c>
      <c r="D27" s="155">
        <v>60</v>
      </c>
      <c r="E27" s="155">
        <v>60</v>
      </c>
      <c r="F27" s="155">
        <v>60</v>
      </c>
      <c r="G27" s="155">
        <v>60</v>
      </c>
    </row>
    <row r="28" spans="2:17" ht="37.5" customHeight="1" x14ac:dyDescent="0.25">
      <c r="B28" s="155" t="s">
        <v>94</v>
      </c>
      <c r="C28" s="157">
        <v>0.2</v>
      </c>
      <c r="D28" s="157">
        <v>0.3</v>
      </c>
      <c r="E28" s="157">
        <v>0.3</v>
      </c>
      <c r="F28" s="157">
        <v>0.1</v>
      </c>
      <c r="G28" s="157">
        <v>0.1</v>
      </c>
      <c r="P28" s="158" t="s">
        <v>95</v>
      </c>
      <c r="Q28" s="158"/>
    </row>
    <row r="29" spans="2:17" ht="30" customHeight="1" x14ac:dyDescent="0.25"/>
    <row r="30" spans="2:17" ht="31.5" customHeight="1" x14ac:dyDescent="0.25"/>
    <row r="32" spans="2:17" ht="32.25" customHeight="1" x14ac:dyDescent="0.25"/>
    <row r="33" spans="2:13" ht="34.5" customHeight="1" x14ac:dyDescent="0.25"/>
    <row r="34" spans="2:13" ht="27" x14ac:dyDescent="0.25">
      <c r="B34" s="159"/>
      <c r="C34" s="151" t="s">
        <v>96</v>
      </c>
      <c r="D34" s="152"/>
      <c r="E34" s="152"/>
      <c r="F34" s="152"/>
      <c r="G34" s="153"/>
    </row>
    <row r="35" spans="2:13" ht="36" customHeight="1" x14ac:dyDescent="0.25">
      <c r="B35" s="154" t="s">
        <v>84</v>
      </c>
      <c r="C35" s="154" t="s">
        <v>85</v>
      </c>
      <c r="D35" s="154" t="s">
        <v>86</v>
      </c>
      <c r="E35" s="154" t="s">
        <v>87</v>
      </c>
      <c r="F35" s="154" t="s">
        <v>88</v>
      </c>
      <c r="G35" s="154" t="s">
        <v>89</v>
      </c>
      <c r="H35" s="147" t="s">
        <v>97</v>
      </c>
    </row>
    <row r="36" spans="2:13" ht="33" customHeight="1" x14ac:dyDescent="0.25">
      <c r="B36" s="155" t="s">
        <v>90</v>
      </c>
      <c r="C36" s="160">
        <v>0.36</v>
      </c>
      <c r="D36" s="160">
        <v>0.65</v>
      </c>
      <c r="E36" s="160">
        <v>0.76</v>
      </c>
      <c r="F36" s="160">
        <v>0.9</v>
      </c>
      <c r="G36" s="160">
        <v>0.5</v>
      </c>
      <c r="H36" s="161">
        <f>G36*G40+F36*F40+E36*E40+D36*D40+C36*C40</f>
        <v>0.6349999999999999</v>
      </c>
    </row>
    <row r="37" spans="2:13" ht="29.25" x14ac:dyDescent="0.25">
      <c r="B37" s="155" t="s">
        <v>91</v>
      </c>
      <c r="C37" s="160">
        <v>0.85</v>
      </c>
      <c r="D37" s="160">
        <v>0.75</v>
      </c>
      <c r="E37" s="160">
        <v>0.7</v>
      </c>
      <c r="F37" s="160">
        <v>0.36</v>
      </c>
      <c r="G37" s="160">
        <v>0.3</v>
      </c>
      <c r="H37" s="161">
        <f>G37*G40+F37*F40+E37*E40+D37*D40+C37*C40</f>
        <v>0.67100000000000004</v>
      </c>
    </row>
    <row r="38" spans="2:13" ht="29.25" x14ac:dyDescent="0.25">
      <c r="B38" s="162" t="s">
        <v>92</v>
      </c>
      <c r="C38" s="160">
        <v>1</v>
      </c>
      <c r="D38" s="160">
        <v>0.85</v>
      </c>
      <c r="E38" s="160">
        <v>0.65</v>
      </c>
      <c r="F38" s="160">
        <v>0.25</v>
      </c>
      <c r="G38" s="160">
        <v>0</v>
      </c>
      <c r="H38" s="163">
        <f>G38*G40+F38*F40+E38*E40+D38*D40+C38*C40</f>
        <v>0.67500000000000004</v>
      </c>
    </row>
    <row r="39" spans="2:13" ht="29.25" x14ac:dyDescent="0.25">
      <c r="B39" s="155" t="s">
        <v>93</v>
      </c>
      <c r="C39" s="160">
        <v>0.6</v>
      </c>
      <c r="D39" s="160">
        <v>0.6</v>
      </c>
      <c r="E39" s="160">
        <v>0.6</v>
      </c>
      <c r="F39" s="160">
        <v>0.6</v>
      </c>
      <c r="G39" s="160">
        <v>0.6</v>
      </c>
      <c r="H39" s="161">
        <f>G39*G40+F39*F40+E39*E40+D39*D40+C39*C40</f>
        <v>0.6</v>
      </c>
    </row>
    <row r="40" spans="2:13" ht="29.25" x14ac:dyDescent="0.25">
      <c r="B40" s="155" t="s">
        <v>94</v>
      </c>
      <c r="C40" s="164">
        <v>0.2</v>
      </c>
      <c r="D40" s="164">
        <v>0.3</v>
      </c>
      <c r="E40" s="164">
        <v>0.3</v>
      </c>
      <c r="F40" s="164">
        <v>0.1</v>
      </c>
      <c r="G40" s="164">
        <v>0.1</v>
      </c>
      <c r="H40" s="165">
        <f>SUM(C40:G40)</f>
        <v>1</v>
      </c>
      <c r="M40" s="166"/>
    </row>
    <row r="41" spans="2:13" ht="31.5" customHeight="1" x14ac:dyDescent="0.25">
      <c r="M41" s="167"/>
    </row>
    <row r="42" spans="2:13" x14ac:dyDescent="0.25">
      <c r="M42" s="167"/>
    </row>
    <row r="43" spans="2:13" x14ac:dyDescent="0.25">
      <c r="M43" s="167"/>
    </row>
    <row r="44" spans="2:13" x14ac:dyDescent="0.25">
      <c r="M44" s="167"/>
    </row>
    <row r="45" spans="2:13" x14ac:dyDescent="0.25">
      <c r="M45" s="167"/>
    </row>
    <row r="46" spans="2:13" x14ac:dyDescent="0.25">
      <c r="M46" s="167"/>
    </row>
    <row r="47" spans="2:13" x14ac:dyDescent="0.25">
      <c r="M47" s="167"/>
    </row>
  </sheetData>
  <mergeCells count="3">
    <mergeCell ref="C22:G22"/>
    <mergeCell ref="P28:Q28"/>
    <mergeCell ref="C34:G34"/>
  </mergeCells>
  <pageMargins left="0.7" right="0.7" top="0.75" bottom="0.75" header="0.3" footer="0.3"/>
  <pageSetup scale="37" fitToHeight="0"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04BD-0AA9-4FD4-82C7-6AF1529E09EB}">
  <sheetPr>
    <pageSetUpPr fitToPage="1"/>
  </sheetPr>
  <dimension ref="E16:N73"/>
  <sheetViews>
    <sheetView zoomScale="70" zoomScaleNormal="70" workbookViewId="0">
      <selection activeCell="P20" sqref="P2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7.7109375" style="3" customWidth="1"/>
    <col min="6" max="6" width="22.710937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14.285156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6" spans="12:14" x14ac:dyDescent="0.25">
      <c r="L16" s="93" t="s">
        <v>33</v>
      </c>
      <c r="M16" s="93"/>
      <c r="N16" s="93"/>
    </row>
    <row r="17" spans="5:14" x14ac:dyDescent="0.25">
      <c r="L17" s="93"/>
      <c r="M17" s="93"/>
      <c r="N17" s="93"/>
    </row>
    <row r="18" spans="5:14" x14ac:dyDescent="0.25">
      <c r="L18" s="93"/>
      <c r="M18" s="93"/>
      <c r="N18" s="93"/>
    </row>
    <row r="19" spans="5:14" x14ac:dyDescent="0.25">
      <c r="L19" s="93"/>
      <c r="M19" s="93"/>
      <c r="N19" s="93"/>
    </row>
    <row r="20" spans="5:14" ht="15.75" thickBot="1" x14ac:dyDescent="0.3">
      <c r="L20"/>
      <c r="M20"/>
      <c r="N20"/>
    </row>
    <row r="21" spans="5:14" x14ac:dyDescent="0.25">
      <c r="L21" s="10"/>
      <c r="M21" s="10" t="s">
        <v>34</v>
      </c>
      <c r="N21" s="10" t="s">
        <v>35</v>
      </c>
    </row>
    <row r="22" spans="5:14" ht="15.75" thickBot="1" x14ac:dyDescent="0.3">
      <c r="L22" t="s">
        <v>36</v>
      </c>
      <c r="M22">
        <v>18435.714285714286</v>
      </c>
      <c r="N22">
        <v>22100</v>
      </c>
    </row>
    <row r="23" spans="5:14" ht="23.25" thickBot="1" x14ac:dyDescent="0.3">
      <c r="E23" s="19" t="s">
        <v>37</v>
      </c>
      <c r="F23" s="20" t="s">
        <v>38</v>
      </c>
      <c r="L23" t="s">
        <v>7</v>
      </c>
      <c r="M23">
        <v>5961428.5714285374</v>
      </c>
      <c r="N23">
        <v>737142.85714285716</v>
      </c>
    </row>
    <row r="24" spans="5:14" ht="23.25" thickBot="1" x14ac:dyDescent="0.3">
      <c r="E24" s="21">
        <v>18500</v>
      </c>
      <c r="F24" s="22">
        <v>23000</v>
      </c>
      <c r="L24" t="s">
        <v>39</v>
      </c>
      <c r="M24">
        <v>7</v>
      </c>
      <c r="N24">
        <v>8</v>
      </c>
    </row>
    <row r="25" spans="5:14" ht="23.25" thickBot="1" x14ac:dyDescent="0.3">
      <c r="E25" s="21">
        <v>19250</v>
      </c>
      <c r="F25" s="22">
        <v>21900</v>
      </c>
      <c r="L25" t="s">
        <v>15</v>
      </c>
      <c r="M25">
        <v>6</v>
      </c>
      <c r="N25">
        <v>7</v>
      </c>
    </row>
    <row r="26" spans="5:14" ht="23.25" thickBot="1" x14ac:dyDescent="0.3">
      <c r="E26" s="21">
        <v>16400</v>
      </c>
      <c r="F26" s="22">
        <v>22500</v>
      </c>
      <c r="L26" t="s">
        <v>40</v>
      </c>
      <c r="M26" s="23">
        <v>8.0872093023255349</v>
      </c>
      <c r="N26"/>
    </row>
    <row r="27" spans="5:14" ht="23.25" thickBot="1" x14ac:dyDescent="0.3">
      <c r="E27" s="21">
        <v>20750</v>
      </c>
      <c r="F27" s="22">
        <v>21200</v>
      </c>
      <c r="L27" t="s">
        <v>41</v>
      </c>
      <c r="M27">
        <v>7.1672220788741919E-3</v>
      </c>
      <c r="N27"/>
    </row>
    <row r="28" spans="5:14" ht="23.25" thickBot="1" x14ac:dyDescent="0.3">
      <c r="E28" s="21">
        <v>17600</v>
      </c>
      <c r="F28" s="22">
        <v>21000</v>
      </c>
      <c r="L28" s="11" t="s">
        <v>42</v>
      </c>
      <c r="M28" s="24">
        <v>7.1914047852039982</v>
      </c>
      <c r="N28" s="11"/>
    </row>
    <row r="29" spans="5:14" ht="23.25" thickBot="1" x14ac:dyDescent="0.3">
      <c r="E29" s="21">
        <v>21800</v>
      </c>
      <c r="F29" s="22">
        <v>22800</v>
      </c>
    </row>
    <row r="30" spans="5:14" ht="23.25" thickBot="1" x14ac:dyDescent="0.3">
      <c r="E30" s="21">
        <v>14750</v>
      </c>
      <c r="F30" s="22">
        <v>23100</v>
      </c>
    </row>
    <row r="31" spans="5:14" ht="23.25" thickBot="1" x14ac:dyDescent="0.3">
      <c r="E31" s="25"/>
      <c r="F31" s="22">
        <v>21300</v>
      </c>
    </row>
    <row r="42" spans="13:13" x14ac:dyDescent="0.25">
      <c r="M42" s="2"/>
    </row>
    <row r="43" spans="13:13" ht="15" customHeight="1" x14ac:dyDescent="0.25">
      <c r="M43" s="4"/>
    </row>
    <row r="44" spans="13:13"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26"/>
      <c r="G73" s="26"/>
    </row>
  </sheetData>
  <mergeCells count="1">
    <mergeCell ref="L16:N19"/>
  </mergeCells>
  <pageMargins left="0.7" right="0.7" top="0.75" bottom="0.75" header="0.3" footer="0.3"/>
  <pageSetup scale="46" fitToHeight="0"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8E0C-D264-47FF-A736-8549E68AA99C}">
  <sheetPr>
    <pageSetUpPr fitToPage="1"/>
  </sheetPr>
  <dimension ref="B8:Q54"/>
  <sheetViews>
    <sheetView zoomScale="60" zoomScaleNormal="60" workbookViewId="0"/>
  </sheetViews>
  <sheetFormatPr defaultColWidth="9.140625" defaultRowHeight="15" x14ac:dyDescent="0.25"/>
  <cols>
    <col min="1" max="5" width="9.140625" style="6"/>
    <col min="6" max="6" width="17.5703125" style="6" customWidth="1"/>
    <col min="7" max="7" width="21" style="6" customWidth="1"/>
    <col min="8" max="8" width="28" style="6" customWidth="1"/>
    <col min="9" max="9" width="24.28515625" style="6" customWidth="1"/>
    <col min="10" max="10" width="20.5703125" style="6" customWidth="1"/>
    <col min="11" max="12" width="9.140625" style="6"/>
    <col min="13" max="13" width="13.7109375" style="6" customWidth="1"/>
    <col min="14" max="14" width="12.5703125" style="6" customWidth="1"/>
    <col min="15" max="15" width="11.140625" style="6" customWidth="1"/>
    <col min="16" max="16" width="13.7109375" style="6" customWidth="1"/>
    <col min="17" max="17" width="31.42578125" style="61" customWidth="1"/>
    <col min="18" max="18" width="25.5703125" style="6" customWidth="1"/>
    <col min="19" max="19" width="24.28515625" style="6" customWidth="1"/>
    <col min="20" max="16384" width="9.140625" style="6"/>
  </cols>
  <sheetData>
    <row r="8" spans="6:17" x14ac:dyDescent="0.25">
      <c r="J8" s="8"/>
    </row>
    <row r="10" spans="6:17" ht="18.600000000000001" customHeight="1" x14ac:dyDescent="0.25">
      <c r="Q10" s="6"/>
    </row>
    <row r="11" spans="6:17" ht="33" customHeight="1" x14ac:dyDescent="0.25">
      <c r="F11" s="100"/>
      <c r="G11" s="101"/>
      <c r="H11" s="102" t="s">
        <v>64</v>
      </c>
      <c r="I11" s="103"/>
      <c r="Q11" s="6"/>
    </row>
    <row r="12" spans="6:17" ht="27" customHeight="1" x14ac:dyDescent="0.25">
      <c r="F12" s="104" t="s">
        <v>65</v>
      </c>
      <c r="G12" s="105"/>
      <c r="H12" s="106" t="s">
        <v>66</v>
      </c>
      <c r="I12" s="106" t="s">
        <v>67</v>
      </c>
      <c r="Q12" s="6"/>
    </row>
    <row r="13" spans="6:17" ht="53.45" customHeight="1" x14ac:dyDescent="0.25">
      <c r="F13" s="107"/>
      <c r="G13" s="108" t="s">
        <v>66</v>
      </c>
      <c r="H13" s="109" t="s">
        <v>68</v>
      </c>
      <c r="I13" s="109" t="s">
        <v>69</v>
      </c>
      <c r="Q13" s="6"/>
    </row>
    <row r="14" spans="6:17" ht="56.45" customHeight="1" x14ac:dyDescent="0.25">
      <c r="F14" s="110"/>
      <c r="G14" s="111" t="s">
        <v>67</v>
      </c>
      <c r="H14" s="109" t="s">
        <v>70</v>
      </c>
      <c r="I14" s="109" t="s">
        <v>71</v>
      </c>
      <c r="Q14" s="6"/>
    </row>
    <row r="15" spans="6:17" ht="30.6" customHeight="1" x14ac:dyDescent="0.25">
      <c r="Q15" s="6"/>
    </row>
    <row r="16" spans="6:17" ht="28.9" customHeight="1" x14ac:dyDescent="0.25">
      <c r="Q16" s="6"/>
    </row>
    <row r="17" spans="2:17" ht="31.15" customHeight="1" x14ac:dyDescent="0.25">
      <c r="Q17" s="6"/>
    </row>
    <row r="18" spans="2:17" x14ac:dyDescent="0.25">
      <c r="Q18" s="6"/>
    </row>
    <row r="19" spans="2:17" x14ac:dyDescent="0.25">
      <c r="Q19" s="6"/>
    </row>
    <row r="20" spans="2:17" x14ac:dyDescent="0.25">
      <c r="Q20" s="6"/>
    </row>
    <row r="21" spans="2:17" x14ac:dyDescent="0.25">
      <c r="Q21" s="6"/>
    </row>
    <row r="22" spans="2:17" x14ac:dyDescent="0.25">
      <c r="Q22" s="6"/>
    </row>
    <row r="23" spans="2:17" x14ac:dyDescent="0.25">
      <c r="B23" s="65"/>
      <c r="C23" s="65"/>
      <c r="D23" s="65"/>
      <c r="E23" s="65"/>
      <c r="F23" s="65"/>
      <c r="G23" s="65"/>
      <c r="Q23" s="6"/>
    </row>
    <row r="24" spans="2:17" ht="21" customHeight="1" x14ac:dyDescent="0.25">
      <c r="B24" s="65"/>
      <c r="C24" s="65"/>
      <c r="D24" s="65"/>
      <c r="E24" s="65"/>
      <c r="F24" s="65"/>
      <c r="G24" s="65"/>
      <c r="J24" s="65"/>
      <c r="K24" s="65"/>
      <c r="L24" s="65"/>
      <c r="M24" s="65"/>
      <c r="O24" s="65"/>
      <c r="Q24" s="6"/>
    </row>
    <row r="25" spans="2:17" ht="15" customHeight="1" x14ac:dyDescent="0.25">
      <c r="B25" s="65"/>
      <c r="C25" s="65"/>
      <c r="D25" s="65"/>
      <c r="E25" s="65"/>
      <c r="F25" s="65"/>
      <c r="G25" s="65"/>
      <c r="J25" s="65"/>
      <c r="K25" s="65"/>
      <c r="O25" s="65"/>
      <c r="Q25" s="6"/>
    </row>
    <row r="26" spans="2:17" ht="15" customHeight="1" x14ac:dyDescent="0.25">
      <c r="B26" s="65"/>
      <c r="C26" s="65"/>
      <c r="D26" s="65"/>
      <c r="E26" s="65"/>
      <c r="F26" s="65"/>
      <c r="G26" s="65"/>
      <c r="H26" s="65"/>
      <c r="I26" s="65"/>
      <c r="J26" s="65"/>
      <c r="K26" s="65"/>
      <c r="O26" s="94"/>
    </row>
    <row r="27" spans="2:17" ht="15" customHeight="1" x14ac:dyDescent="0.25">
      <c r="B27" s="65"/>
      <c r="C27" s="65"/>
      <c r="D27" s="65"/>
      <c r="E27" s="65"/>
      <c r="F27" s="65"/>
      <c r="G27" s="65"/>
      <c r="H27" s="65"/>
      <c r="I27" s="65"/>
      <c r="J27" s="65"/>
      <c r="K27" s="65"/>
      <c r="O27" s="94"/>
    </row>
    <row r="28" spans="2:17" ht="15" customHeight="1" x14ac:dyDescent="0.25">
      <c r="B28" s="65"/>
      <c r="C28" s="65"/>
      <c r="D28" s="65"/>
      <c r="E28" s="65"/>
      <c r="F28" s="65"/>
      <c r="G28" s="65"/>
      <c r="H28" s="65"/>
      <c r="I28" s="65"/>
      <c r="J28" s="65"/>
      <c r="K28" s="65"/>
      <c r="O28" s="66"/>
    </row>
    <row r="29" spans="2:17" ht="25.15" customHeight="1" x14ac:dyDescent="0.25">
      <c r="B29" s="65"/>
      <c r="C29" s="65"/>
      <c r="D29" s="65"/>
      <c r="E29" s="65"/>
      <c r="F29" s="65"/>
      <c r="G29" s="65"/>
      <c r="H29" s="67">
        <v>120</v>
      </c>
      <c r="I29" s="68"/>
      <c r="J29" s="65"/>
      <c r="K29" s="65"/>
    </row>
    <row r="30" spans="2:17" ht="29.45" customHeight="1" x14ac:dyDescent="0.25">
      <c r="B30" s="65"/>
      <c r="C30" s="65"/>
      <c r="D30" s="65"/>
      <c r="E30" s="65"/>
      <c r="F30" s="65"/>
      <c r="G30" s="65"/>
      <c r="H30" s="67"/>
      <c r="I30" s="68"/>
      <c r="J30" s="65"/>
      <c r="K30" s="65"/>
    </row>
    <row r="31" spans="2:17" ht="32.25" customHeight="1" x14ac:dyDescent="0.25">
      <c r="B31" s="65"/>
      <c r="C31" s="65"/>
      <c r="D31" s="65"/>
      <c r="E31" s="65"/>
      <c r="F31" s="65"/>
      <c r="G31" s="65"/>
      <c r="J31" s="65"/>
      <c r="K31" s="65"/>
      <c r="P31" s="69">
        <v>0</v>
      </c>
    </row>
    <row r="32" spans="2:17" ht="25.5" customHeight="1" x14ac:dyDescent="0.25">
      <c r="C32" s="70"/>
      <c r="D32" s="70"/>
      <c r="E32" s="70"/>
      <c r="F32" s="70"/>
      <c r="G32" s="70"/>
      <c r="H32" s="65"/>
      <c r="I32" s="65"/>
      <c r="J32" s="65">
        <v>2000</v>
      </c>
      <c r="K32" s="71"/>
      <c r="P32" s="69"/>
    </row>
    <row r="33" spans="3:17" ht="14.45" customHeight="1" x14ac:dyDescent="0.25">
      <c r="C33" s="65"/>
      <c r="D33" s="65"/>
      <c r="E33" s="65"/>
      <c r="F33" s="65"/>
      <c r="G33" s="65"/>
      <c r="H33" s="65"/>
      <c r="I33" s="65">
        <v>1</v>
      </c>
      <c r="J33" s="65"/>
      <c r="K33" s="65"/>
      <c r="P33" s="69">
        <v>60000</v>
      </c>
    </row>
    <row r="34" spans="3:17" ht="14.45" customHeight="1" x14ac:dyDescent="0.25">
      <c r="C34" s="65"/>
      <c r="D34" s="65"/>
      <c r="E34" s="65"/>
      <c r="F34" s="65"/>
      <c r="G34" s="65"/>
      <c r="H34" s="65"/>
      <c r="I34" s="65"/>
      <c r="J34" s="65"/>
      <c r="K34" s="65"/>
      <c r="P34" s="69"/>
    </row>
    <row r="35" spans="3:17" ht="25.5" customHeight="1" x14ac:dyDescent="0.25">
      <c r="C35" s="65"/>
      <c r="D35" s="65"/>
      <c r="E35" s="65"/>
      <c r="F35" s="65"/>
      <c r="G35" s="65"/>
      <c r="H35" s="65"/>
      <c r="I35" s="65"/>
      <c r="J35" s="65"/>
      <c r="K35" s="65"/>
      <c r="P35" s="69">
        <v>110000</v>
      </c>
    </row>
    <row r="36" spans="3:17" ht="25.5" customHeight="1" x14ac:dyDescent="0.25">
      <c r="C36" s="65"/>
      <c r="D36" s="65"/>
      <c r="E36" s="65"/>
      <c r="F36" s="65"/>
      <c r="G36" s="65"/>
      <c r="H36" s="65"/>
      <c r="I36" s="65"/>
      <c r="J36" s="65"/>
      <c r="K36" s="65"/>
      <c r="P36" s="69"/>
    </row>
    <row r="37" spans="3:17" ht="27.75" customHeight="1" x14ac:dyDescent="0.25">
      <c r="C37" s="65"/>
      <c r="D37" s="65"/>
      <c r="E37" s="99"/>
      <c r="F37" s="99"/>
      <c r="G37" s="72"/>
      <c r="H37" s="99"/>
      <c r="I37" s="99"/>
      <c r="J37" s="65"/>
      <c r="K37" s="65"/>
      <c r="O37" s="65"/>
      <c r="P37" s="73"/>
    </row>
    <row r="38" spans="3:17" ht="27" customHeight="1" x14ac:dyDescent="0.25">
      <c r="C38" s="65"/>
      <c r="D38" s="65"/>
      <c r="E38" s="99"/>
      <c r="F38" s="99"/>
      <c r="G38" s="72"/>
      <c r="H38" s="99"/>
      <c r="I38" s="99"/>
      <c r="J38" s="65"/>
      <c r="K38" s="65"/>
      <c r="L38" s="65"/>
      <c r="M38" s="65"/>
      <c r="O38" s="65"/>
      <c r="P38" s="65"/>
    </row>
    <row r="39" spans="3:17" ht="15" customHeight="1" x14ac:dyDescent="0.25">
      <c r="C39" s="65"/>
      <c r="D39" s="65"/>
      <c r="E39" s="65"/>
      <c r="F39" s="65"/>
      <c r="G39" s="65"/>
      <c r="H39" s="65"/>
      <c r="I39" s="65"/>
      <c r="J39" s="65"/>
      <c r="K39" s="65"/>
      <c r="L39" s="65"/>
      <c r="M39" s="65"/>
      <c r="O39" s="74"/>
      <c r="P39" s="65"/>
    </row>
    <row r="40" spans="3:17" x14ac:dyDescent="0.25">
      <c r="O40" s="74"/>
    </row>
    <row r="41" spans="3:17" x14ac:dyDescent="0.25">
      <c r="O41" s="74"/>
    </row>
    <row r="42" spans="3:17" x14ac:dyDescent="0.25">
      <c r="O42" s="74"/>
    </row>
    <row r="43" spans="3:17" x14ac:dyDescent="0.25">
      <c r="O43" s="74"/>
    </row>
    <row r="44" spans="3:17" x14ac:dyDescent="0.25">
      <c r="O44" s="74"/>
    </row>
    <row r="45" spans="3:17" x14ac:dyDescent="0.25">
      <c r="O45" s="74"/>
    </row>
    <row r="48" spans="3:17" x14ac:dyDescent="0.25">
      <c r="Q48" s="75"/>
    </row>
    <row r="49" spans="14:14" x14ac:dyDescent="0.25">
      <c r="N49" s="65"/>
    </row>
    <row r="50" spans="14:14" x14ac:dyDescent="0.25">
      <c r="N50" s="74"/>
    </row>
    <row r="51" spans="14:14" x14ac:dyDescent="0.25">
      <c r="N51" s="74"/>
    </row>
    <row r="52" spans="14:14" x14ac:dyDescent="0.25">
      <c r="N52" s="74"/>
    </row>
    <row r="53" spans="14:14" x14ac:dyDescent="0.25">
      <c r="N53" s="74"/>
    </row>
    <row r="54" spans="14:14" x14ac:dyDescent="0.25">
      <c r="N54" s="74"/>
    </row>
  </sheetData>
  <mergeCells count="5">
    <mergeCell ref="H11:I11"/>
    <mergeCell ref="F12:F14"/>
    <mergeCell ref="O26:O27"/>
    <mergeCell ref="E37:F38"/>
    <mergeCell ref="H37:I38"/>
  </mergeCells>
  <pageMargins left="0.7" right="0.7" top="0.75" bottom="0.75" header="0.3" footer="0.3"/>
  <pageSetup scale="43" fitToHeight="0"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C849-D0C2-469B-A0E2-2F3F72B5041E}">
  <sheetPr>
    <pageSetUpPr fitToPage="1"/>
  </sheetPr>
  <dimension ref="B8:Q54"/>
  <sheetViews>
    <sheetView zoomScale="60" zoomScaleNormal="60" workbookViewId="0">
      <selection activeCell="P25" sqref="P25"/>
    </sheetView>
  </sheetViews>
  <sheetFormatPr defaultColWidth="9.140625" defaultRowHeight="15" x14ac:dyDescent="0.25"/>
  <cols>
    <col min="1" max="5" width="9.140625" style="6"/>
    <col min="6" max="6" width="17.5703125" style="6" customWidth="1"/>
    <col min="7" max="7" width="21" style="6" customWidth="1"/>
    <col min="8" max="8" width="28" style="6" customWidth="1"/>
    <col min="9" max="9" width="24.28515625" style="6" customWidth="1"/>
    <col min="10" max="10" width="20.5703125" style="6" customWidth="1"/>
    <col min="11" max="12" width="9.140625" style="6"/>
    <col min="13" max="13" width="13.7109375" style="6" customWidth="1"/>
    <col min="14" max="14" width="12.5703125" style="6" customWidth="1"/>
    <col min="15" max="15" width="11.140625" style="6" customWidth="1"/>
    <col min="16" max="16" width="13.7109375" style="6" customWidth="1"/>
    <col min="17" max="17" width="31.42578125" style="61" customWidth="1"/>
    <col min="18" max="18" width="25.5703125" style="6" customWidth="1"/>
    <col min="19" max="19" width="24.28515625" style="6" customWidth="1"/>
    <col min="20" max="16384" width="9.140625" style="6"/>
  </cols>
  <sheetData>
    <row r="8" spans="6:17" x14ac:dyDescent="0.25">
      <c r="J8" s="8"/>
    </row>
    <row r="10" spans="6:17" ht="18.600000000000001" customHeight="1" x14ac:dyDescent="0.25">
      <c r="Q10" s="6"/>
    </row>
    <row r="11" spans="6:17" ht="33" customHeight="1" x14ac:dyDescent="0.25">
      <c r="F11" s="100"/>
      <c r="G11" s="101"/>
      <c r="H11" s="102" t="s">
        <v>64</v>
      </c>
      <c r="I11" s="103"/>
      <c r="Q11" s="6"/>
    </row>
    <row r="12" spans="6:17" ht="27" customHeight="1" x14ac:dyDescent="0.25">
      <c r="F12" s="104" t="s">
        <v>65</v>
      </c>
      <c r="G12" s="105"/>
      <c r="H12" s="106" t="s">
        <v>66</v>
      </c>
      <c r="I12" s="106" t="s">
        <v>67</v>
      </c>
      <c r="Q12" s="6"/>
    </row>
    <row r="13" spans="6:17" ht="53.45" customHeight="1" x14ac:dyDescent="0.25">
      <c r="F13" s="107"/>
      <c r="G13" s="108" t="s">
        <v>66</v>
      </c>
      <c r="H13" s="109" t="s">
        <v>68</v>
      </c>
      <c r="I13" s="109" t="s">
        <v>69</v>
      </c>
      <c r="Q13" s="6"/>
    </row>
    <row r="14" spans="6:17" ht="56.45" customHeight="1" x14ac:dyDescent="0.25">
      <c r="F14" s="110"/>
      <c r="G14" s="111" t="s">
        <v>67</v>
      </c>
      <c r="H14" s="109" t="s">
        <v>70</v>
      </c>
      <c r="I14" s="109" t="s">
        <v>71</v>
      </c>
      <c r="Q14" s="6"/>
    </row>
    <row r="15" spans="6:17" ht="30.6" customHeight="1" x14ac:dyDescent="0.25">
      <c r="Q15" s="6"/>
    </row>
    <row r="16" spans="6:17" ht="28.9" customHeight="1" x14ac:dyDescent="0.25">
      <c r="Q16" s="6"/>
    </row>
    <row r="17" spans="2:17" ht="31.15" customHeight="1" x14ac:dyDescent="0.25">
      <c r="Q17" s="6"/>
    </row>
    <row r="18" spans="2:17" x14ac:dyDescent="0.25">
      <c r="Q18" s="6"/>
    </row>
    <row r="19" spans="2:17" x14ac:dyDescent="0.25">
      <c r="Q19" s="6"/>
    </row>
    <row r="20" spans="2:17" x14ac:dyDescent="0.25">
      <c r="Q20" s="6"/>
    </row>
    <row r="21" spans="2:17" x14ac:dyDescent="0.25">
      <c r="Q21" s="6"/>
    </row>
    <row r="22" spans="2:17" x14ac:dyDescent="0.25">
      <c r="Q22" s="6"/>
    </row>
    <row r="23" spans="2:17" x14ac:dyDescent="0.25">
      <c r="B23" s="65"/>
      <c r="C23" s="65"/>
      <c r="D23" s="65"/>
      <c r="E23" s="65"/>
      <c r="F23" s="65"/>
      <c r="G23" s="65"/>
      <c r="Q23" s="6"/>
    </row>
    <row r="24" spans="2:17" ht="21" customHeight="1" x14ac:dyDescent="0.25">
      <c r="B24" s="65"/>
      <c r="C24" s="65"/>
      <c r="D24" s="65"/>
      <c r="E24" s="65"/>
      <c r="F24" s="65"/>
      <c r="G24" s="65"/>
      <c r="J24" s="65"/>
      <c r="K24" s="65"/>
      <c r="L24" s="65"/>
      <c r="M24" s="65"/>
      <c r="O24" s="65"/>
      <c r="Q24" s="6"/>
    </row>
    <row r="25" spans="2:17" ht="15" customHeight="1" x14ac:dyDescent="0.25">
      <c r="B25" s="65"/>
      <c r="C25" s="65"/>
      <c r="D25" s="65"/>
      <c r="E25" s="65"/>
      <c r="F25" s="65"/>
      <c r="G25" s="65"/>
      <c r="J25" s="65"/>
      <c r="K25" s="65"/>
      <c r="O25" s="65"/>
      <c r="Q25" s="6"/>
    </row>
    <row r="26" spans="2:17" ht="15" customHeight="1" x14ac:dyDescent="0.25">
      <c r="B26" s="65"/>
      <c r="C26" s="65"/>
      <c r="D26" s="65"/>
      <c r="E26" s="65"/>
      <c r="F26" s="65"/>
      <c r="G26" s="65"/>
      <c r="H26" s="65"/>
      <c r="I26" s="65"/>
      <c r="J26" s="65"/>
      <c r="K26" s="65"/>
      <c r="O26" s="94"/>
    </row>
    <row r="27" spans="2:17" ht="15" customHeight="1" x14ac:dyDescent="0.25">
      <c r="B27" s="65"/>
      <c r="C27" s="65"/>
      <c r="D27" s="65"/>
      <c r="E27" s="65"/>
      <c r="F27" s="65"/>
      <c r="G27" s="65"/>
      <c r="H27" s="65"/>
      <c r="I27" s="65"/>
      <c r="J27" s="65"/>
      <c r="K27" s="65"/>
      <c r="O27" s="94"/>
    </row>
    <row r="28" spans="2:17" ht="15" customHeight="1" x14ac:dyDescent="0.25">
      <c r="B28" s="65"/>
      <c r="C28" s="65"/>
      <c r="D28" s="65"/>
      <c r="E28" s="65"/>
      <c r="F28" s="65"/>
      <c r="G28" s="65"/>
      <c r="H28" s="65"/>
      <c r="I28" s="65"/>
      <c r="J28" s="65"/>
      <c r="K28" s="65"/>
      <c r="O28" s="66"/>
    </row>
    <row r="29" spans="2:17" ht="25.15" customHeight="1" x14ac:dyDescent="0.25">
      <c r="B29" s="65"/>
      <c r="C29" s="65"/>
      <c r="D29" s="65"/>
      <c r="E29" s="65"/>
      <c r="F29" s="65"/>
      <c r="G29" s="65"/>
      <c r="H29" s="67">
        <v>120</v>
      </c>
      <c r="I29" s="68"/>
      <c r="J29" s="65"/>
      <c r="K29" s="65"/>
    </row>
    <row r="30" spans="2:17" ht="29.45" customHeight="1" x14ac:dyDescent="0.25">
      <c r="B30" s="65"/>
      <c r="C30" s="65"/>
      <c r="D30" s="65"/>
      <c r="E30" s="65"/>
      <c r="F30" s="65"/>
      <c r="G30" s="65"/>
      <c r="H30" s="67"/>
      <c r="I30" s="68"/>
      <c r="J30" s="65"/>
      <c r="K30" s="65"/>
    </row>
    <row r="31" spans="2:17" ht="32.25" customHeight="1" x14ac:dyDescent="0.25">
      <c r="B31" s="65"/>
      <c r="C31" s="65"/>
      <c r="D31" s="65"/>
      <c r="E31" s="65"/>
      <c r="F31" s="65"/>
      <c r="G31" s="65"/>
      <c r="J31" s="65"/>
      <c r="K31" s="65"/>
      <c r="P31" s="69">
        <v>0</v>
      </c>
    </row>
    <row r="32" spans="2:17" ht="25.5" customHeight="1" x14ac:dyDescent="0.25">
      <c r="C32" s="70"/>
      <c r="D32" s="70"/>
      <c r="E32" s="70"/>
      <c r="F32" s="70"/>
      <c r="G32" s="70"/>
      <c r="H32" s="65"/>
      <c r="I32" s="65"/>
      <c r="J32" s="65">
        <v>2000</v>
      </c>
      <c r="K32" s="71"/>
      <c r="P32" s="69"/>
    </row>
    <row r="33" spans="3:17" ht="14.45" customHeight="1" x14ac:dyDescent="0.25">
      <c r="C33" s="65"/>
      <c r="D33" s="65"/>
      <c r="E33" s="65"/>
      <c r="F33" s="65"/>
      <c r="G33" s="65"/>
      <c r="H33" s="65"/>
      <c r="I33" s="65">
        <v>1</v>
      </c>
      <c r="J33" s="65"/>
      <c r="K33" s="65"/>
      <c r="P33" s="69">
        <v>60000</v>
      </c>
    </row>
    <row r="34" spans="3:17" ht="14.45" customHeight="1" x14ac:dyDescent="0.25">
      <c r="C34" s="65"/>
      <c r="D34" s="65"/>
      <c r="E34" s="65"/>
      <c r="F34" s="65"/>
      <c r="G34" s="65"/>
      <c r="H34" s="65"/>
      <c r="I34" s="65"/>
      <c r="J34" s="65"/>
      <c r="K34" s="65"/>
      <c r="P34" s="69"/>
    </row>
    <row r="35" spans="3:17" ht="25.5" customHeight="1" x14ac:dyDescent="0.25">
      <c r="C35" s="65"/>
      <c r="D35" s="65"/>
      <c r="E35" s="65"/>
      <c r="F35" s="65"/>
      <c r="G35" s="65"/>
      <c r="H35" s="65"/>
      <c r="I35" s="65"/>
      <c r="J35" s="65"/>
      <c r="K35" s="65"/>
      <c r="P35" s="69">
        <v>110000</v>
      </c>
    </row>
    <row r="36" spans="3:17" ht="25.5" customHeight="1" x14ac:dyDescent="0.25">
      <c r="C36" s="65"/>
      <c r="D36" s="65"/>
      <c r="E36" s="65"/>
      <c r="F36" s="65"/>
      <c r="G36" s="65"/>
      <c r="H36" s="65"/>
      <c r="I36" s="65"/>
      <c r="J36" s="65"/>
      <c r="K36" s="65"/>
      <c r="P36" s="69"/>
    </row>
    <row r="37" spans="3:17" ht="27.75" customHeight="1" x14ac:dyDescent="0.25">
      <c r="C37" s="65"/>
      <c r="D37" s="65"/>
      <c r="E37" s="99"/>
      <c r="F37" s="99"/>
      <c r="G37" s="72"/>
      <c r="H37" s="99"/>
      <c r="I37" s="99"/>
      <c r="J37" s="65"/>
      <c r="K37" s="65"/>
      <c r="O37" s="65"/>
      <c r="P37" s="73"/>
    </row>
    <row r="38" spans="3:17" ht="27" customHeight="1" x14ac:dyDescent="0.25">
      <c r="C38" s="65"/>
      <c r="D38" s="65"/>
      <c r="E38" s="99"/>
      <c r="F38" s="99"/>
      <c r="G38" s="72"/>
      <c r="H38" s="99"/>
      <c r="I38" s="99"/>
      <c r="J38" s="65"/>
      <c r="K38" s="65"/>
      <c r="L38" s="65"/>
      <c r="M38" s="65"/>
      <c r="O38" s="65"/>
      <c r="P38" s="65"/>
    </row>
    <row r="39" spans="3:17" ht="15" customHeight="1" x14ac:dyDescent="0.25">
      <c r="C39" s="65"/>
      <c r="D39" s="65"/>
      <c r="E39" s="65"/>
      <c r="F39" s="65"/>
      <c r="G39" s="65"/>
      <c r="H39" s="65"/>
      <c r="I39" s="65"/>
      <c r="J39" s="65"/>
      <c r="K39" s="65"/>
      <c r="L39" s="65"/>
      <c r="M39" s="65"/>
      <c r="O39" s="74"/>
      <c r="P39" s="65"/>
    </row>
    <row r="40" spans="3:17" x14ac:dyDescent="0.25">
      <c r="O40" s="74"/>
    </row>
    <row r="41" spans="3:17" x14ac:dyDescent="0.25">
      <c r="O41" s="74"/>
    </row>
    <row r="42" spans="3:17" x14ac:dyDescent="0.25">
      <c r="O42" s="74"/>
    </row>
    <row r="43" spans="3:17" x14ac:dyDescent="0.25">
      <c r="O43" s="74"/>
    </row>
    <row r="44" spans="3:17" x14ac:dyDescent="0.25">
      <c r="O44" s="74"/>
    </row>
    <row r="45" spans="3:17" x14ac:dyDescent="0.25">
      <c r="O45" s="74"/>
    </row>
    <row r="48" spans="3:17" x14ac:dyDescent="0.25">
      <c r="Q48" s="75"/>
    </row>
    <row r="49" spans="14:14" x14ac:dyDescent="0.25">
      <c r="N49" s="65"/>
    </row>
    <row r="50" spans="14:14" x14ac:dyDescent="0.25">
      <c r="N50" s="74"/>
    </row>
    <row r="51" spans="14:14" x14ac:dyDescent="0.25">
      <c r="N51" s="74"/>
    </row>
    <row r="52" spans="14:14" x14ac:dyDescent="0.25">
      <c r="N52" s="74"/>
    </row>
    <row r="53" spans="14:14" x14ac:dyDescent="0.25">
      <c r="N53" s="74"/>
    </row>
    <row r="54" spans="14:14" x14ac:dyDescent="0.25">
      <c r="N54" s="74"/>
    </row>
  </sheetData>
  <mergeCells count="5">
    <mergeCell ref="H11:I11"/>
    <mergeCell ref="F12:F14"/>
    <mergeCell ref="O26:O27"/>
    <mergeCell ref="E37:F38"/>
    <mergeCell ref="H37:I38"/>
  </mergeCells>
  <pageMargins left="0.7" right="0.7" top="0.75" bottom="0.75" header="0.3" footer="0.3"/>
  <pageSetup scale="43" fitToHeight="0" orientation="landscape"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E4C37-8D32-4831-949D-BC79E92E0644}">
  <sheetPr>
    <pageSetUpPr fitToPage="1"/>
  </sheetPr>
  <dimension ref="B8:P55"/>
  <sheetViews>
    <sheetView zoomScale="60" zoomScaleNormal="60" workbookViewId="0"/>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8.7109375" style="6" customWidth="1"/>
    <col min="18" max="18" width="4.28515625" style="6" customWidth="1"/>
    <col min="19" max="19" width="29.140625" style="6" customWidth="1"/>
    <col min="20" max="16384" width="9.140625" style="6"/>
  </cols>
  <sheetData>
    <row r="8" spans="9:16" x14ac:dyDescent="0.25">
      <c r="I8" s="8"/>
    </row>
    <row r="11" spans="9:16" ht="28.5" x14ac:dyDescent="0.25">
      <c r="P11" s="62">
        <f>(0.45*(10000))+ (0.55*(-10000))</f>
        <v>-1000</v>
      </c>
    </row>
    <row r="12" spans="9:16" x14ac:dyDescent="0.25">
      <c r="P12" s="6"/>
    </row>
    <row r="13" spans="9:16" x14ac:dyDescent="0.25">
      <c r="P13" s="6"/>
    </row>
    <row r="14" spans="9:16" x14ac:dyDescent="0.25">
      <c r="P14" s="6"/>
    </row>
    <row r="15" spans="9:16" ht="17.45" customHeight="1" x14ac:dyDescent="0.25">
      <c r="P15" s="6"/>
    </row>
    <row r="16" spans="9:16" ht="34.15" customHeight="1" x14ac:dyDescent="0.25">
      <c r="P16" s="6"/>
    </row>
    <row r="17" spans="2:16" ht="18.600000000000001" customHeight="1" x14ac:dyDescent="0.25">
      <c r="P17" s="6"/>
    </row>
    <row r="18" spans="2:16" ht="48" customHeight="1" x14ac:dyDescent="0.25">
      <c r="P18" s="6"/>
    </row>
    <row r="19" spans="2:16" ht="10.9" customHeight="1" x14ac:dyDescent="0.25">
      <c r="P19" s="6"/>
    </row>
    <row r="20" spans="2:16" ht="31.15" customHeight="1" x14ac:dyDescent="0.25">
      <c r="P20" s="6"/>
    </row>
    <row r="21" spans="2:16" ht="30.6" customHeight="1" x14ac:dyDescent="0.25">
      <c r="P21" s="6"/>
    </row>
    <row r="22" spans="2:16" ht="30.6" customHeight="1" x14ac:dyDescent="0.25">
      <c r="P22" s="63">
        <v>0</v>
      </c>
    </row>
    <row r="23" spans="2:16" ht="28.9" customHeight="1" x14ac:dyDescent="0.25">
      <c r="P23" s="6"/>
    </row>
    <row r="24" spans="2:16" ht="31.15" customHeight="1" x14ac:dyDescent="0.25">
      <c r="P24" s="6"/>
    </row>
    <row r="25" spans="2:16" x14ac:dyDescent="0.25">
      <c r="P25" s="6"/>
    </row>
    <row r="26" spans="2:16" x14ac:dyDescent="0.25">
      <c r="P26" s="64"/>
    </row>
    <row r="27" spans="2:16" x14ac:dyDescent="0.25">
      <c r="P27" s="6"/>
    </row>
    <row r="28" spans="2:16" ht="24.6" customHeight="1" x14ac:dyDescent="0.25"/>
    <row r="29" spans="2:16" x14ac:dyDescent="0.25">
      <c r="P29" s="6"/>
    </row>
    <row r="30" spans="2:16" ht="25.15" customHeight="1" x14ac:dyDescent="0.25">
      <c r="B30" s="65"/>
      <c r="C30" s="65"/>
      <c r="D30" s="65"/>
      <c r="E30" s="65"/>
      <c r="F30" s="65"/>
      <c r="P30" s="6"/>
    </row>
    <row r="31" spans="2:16" ht="28.9" customHeight="1" x14ac:dyDescent="0.25">
      <c r="B31" s="65"/>
      <c r="C31" s="65"/>
      <c r="D31" s="65"/>
      <c r="E31" s="65"/>
      <c r="F31" s="65"/>
      <c r="I31" s="65"/>
      <c r="J31" s="65"/>
      <c r="K31" s="65"/>
      <c r="L31" s="65"/>
      <c r="N31" s="65"/>
      <c r="P31" s="6"/>
    </row>
    <row r="32" spans="2:16" ht="27.6" customHeight="1" x14ac:dyDescent="0.25">
      <c r="B32" s="65"/>
      <c r="C32" s="65"/>
      <c r="D32" s="65"/>
      <c r="E32" s="65"/>
      <c r="F32" s="65"/>
      <c r="I32" s="65"/>
      <c r="J32" s="65"/>
      <c r="N32" s="65"/>
      <c r="P32" s="6"/>
    </row>
    <row r="33" spans="2:15" ht="28.15" customHeight="1" x14ac:dyDescent="0.25">
      <c r="B33" s="65"/>
      <c r="C33" s="65"/>
      <c r="D33" s="65"/>
      <c r="E33" s="65"/>
      <c r="F33" s="65"/>
      <c r="G33" s="65"/>
      <c r="H33" s="65"/>
      <c r="I33" s="65"/>
      <c r="J33" s="65"/>
      <c r="N33" s="94"/>
    </row>
    <row r="34" spans="2:15" ht="31.15" customHeight="1" x14ac:dyDescent="0.25">
      <c r="B34" s="65"/>
      <c r="C34" s="65"/>
      <c r="D34" s="65"/>
      <c r="E34" s="65"/>
      <c r="F34" s="65"/>
      <c r="G34" s="65"/>
      <c r="H34" s="65"/>
      <c r="I34" s="65"/>
      <c r="J34" s="65"/>
      <c r="N34" s="94"/>
    </row>
    <row r="35" spans="2:15" ht="33.6" customHeight="1" x14ac:dyDescent="0.25">
      <c r="B35" s="65"/>
      <c r="C35" s="65"/>
      <c r="D35" s="65"/>
      <c r="E35" s="65"/>
      <c r="F35" s="65"/>
      <c r="G35" s="65"/>
      <c r="H35" s="65"/>
      <c r="I35" s="65"/>
      <c r="J35" s="65"/>
      <c r="N35" s="66"/>
    </row>
    <row r="36" spans="2:15" ht="25.15" customHeight="1" x14ac:dyDescent="0.25">
      <c r="B36" s="65"/>
      <c r="C36" s="65"/>
      <c r="D36" s="65"/>
      <c r="E36" s="65"/>
      <c r="F36" s="65"/>
      <c r="G36" s="67">
        <v>120</v>
      </c>
      <c r="H36" s="68"/>
      <c r="I36" s="65"/>
      <c r="J36" s="65"/>
    </row>
    <row r="37" spans="2:15" ht="29.45" customHeight="1" x14ac:dyDescent="0.25">
      <c r="B37" s="65"/>
      <c r="C37" s="65"/>
      <c r="D37" s="65"/>
      <c r="E37" s="65"/>
      <c r="F37" s="65"/>
      <c r="G37" s="67"/>
      <c r="H37" s="68"/>
      <c r="I37" s="65"/>
      <c r="J37" s="65"/>
    </row>
    <row r="38" spans="2:15" ht="32.25" customHeight="1" x14ac:dyDescent="0.25">
      <c r="B38" s="65"/>
      <c r="C38" s="65"/>
      <c r="D38" s="65"/>
      <c r="E38" s="65"/>
      <c r="F38" s="65"/>
      <c r="I38" s="65"/>
      <c r="J38" s="65"/>
      <c r="O38" s="69">
        <v>0</v>
      </c>
    </row>
    <row r="39" spans="2:15" ht="25.5" customHeight="1" x14ac:dyDescent="0.25">
      <c r="C39" s="70"/>
      <c r="D39" s="70"/>
      <c r="E39" s="70"/>
      <c r="F39" s="70"/>
      <c r="G39" s="65"/>
      <c r="H39" s="65"/>
      <c r="I39" s="65">
        <v>2000</v>
      </c>
      <c r="J39" s="71"/>
      <c r="O39" s="69"/>
    </row>
    <row r="40" spans="2:15" ht="14.45" customHeight="1" x14ac:dyDescent="0.25">
      <c r="C40" s="65"/>
      <c r="D40" s="65"/>
      <c r="E40" s="65"/>
      <c r="F40" s="65"/>
      <c r="G40" s="65"/>
      <c r="H40" s="65">
        <v>1</v>
      </c>
      <c r="I40" s="65"/>
      <c r="J40" s="65"/>
      <c r="N40" s="95">
        <f>0.45*0.3+0.55*0.05</f>
        <v>0.16250000000000001</v>
      </c>
      <c r="O40" s="96"/>
    </row>
    <row r="41" spans="2:15" ht="14.45" customHeight="1" x14ac:dyDescent="0.25">
      <c r="C41" s="65"/>
      <c r="D41" s="65"/>
      <c r="E41" s="65"/>
      <c r="F41" s="65"/>
      <c r="G41" s="65"/>
      <c r="H41" s="65"/>
      <c r="I41" s="65"/>
      <c r="J41" s="65"/>
      <c r="N41" s="97"/>
      <c r="O41" s="98"/>
    </row>
    <row r="42" spans="2:15" ht="25.5" customHeight="1" x14ac:dyDescent="0.25">
      <c r="C42" s="65"/>
      <c r="D42" s="65"/>
      <c r="E42" s="65"/>
      <c r="F42" s="65"/>
      <c r="G42" s="65"/>
      <c r="H42" s="65"/>
      <c r="I42" s="65"/>
      <c r="J42" s="65"/>
      <c r="O42" s="69">
        <v>110000</v>
      </c>
    </row>
    <row r="43" spans="2:15" ht="25.5" customHeight="1" x14ac:dyDescent="0.25">
      <c r="C43" s="65"/>
      <c r="D43" s="65"/>
      <c r="E43" s="65"/>
      <c r="F43" s="65"/>
      <c r="G43" s="65"/>
      <c r="H43" s="65"/>
      <c r="I43" s="65"/>
      <c r="J43" s="65"/>
      <c r="O43" s="69"/>
    </row>
    <row r="44" spans="2:15" ht="27.75" customHeight="1" x14ac:dyDescent="0.25">
      <c r="C44" s="65"/>
      <c r="D44" s="65"/>
      <c r="E44" s="99"/>
      <c r="F44" s="99"/>
      <c r="G44" s="99"/>
      <c r="H44" s="99"/>
      <c r="I44" s="65"/>
      <c r="J44" s="65"/>
      <c r="N44" s="65"/>
      <c r="O44" s="73"/>
    </row>
    <row r="45" spans="2:15" ht="27" customHeight="1" x14ac:dyDescent="0.25">
      <c r="C45" s="65"/>
      <c r="D45" s="65"/>
      <c r="E45" s="99"/>
      <c r="F45" s="99"/>
      <c r="G45" s="99"/>
      <c r="H45" s="99"/>
      <c r="I45" s="65"/>
      <c r="J45" s="65"/>
      <c r="K45" s="65"/>
      <c r="L45" s="65"/>
      <c r="M45" s="65"/>
      <c r="N45" s="65"/>
      <c r="O45" s="65"/>
    </row>
    <row r="46" spans="2:15" ht="15" customHeight="1" x14ac:dyDescent="0.25">
      <c r="C46" s="65"/>
      <c r="D46" s="65"/>
      <c r="E46" s="65"/>
      <c r="F46" s="65"/>
      <c r="G46" s="65"/>
      <c r="H46" s="65"/>
      <c r="I46" s="65"/>
      <c r="J46" s="65"/>
      <c r="K46" s="65"/>
      <c r="L46" s="65"/>
      <c r="M46" s="74"/>
      <c r="N46" s="74"/>
      <c r="O46" s="65"/>
    </row>
    <row r="47" spans="2:15" x14ac:dyDescent="0.25">
      <c r="M47" s="74"/>
      <c r="N47" s="74"/>
    </row>
    <row r="48" spans="2:15" x14ac:dyDescent="0.25">
      <c r="M48" s="74"/>
      <c r="N48" s="74"/>
    </row>
    <row r="49" spans="13:16" x14ac:dyDescent="0.25">
      <c r="M49" s="74"/>
      <c r="N49" s="74"/>
    </row>
    <row r="50" spans="13:16" x14ac:dyDescent="0.25">
      <c r="M50" s="74"/>
      <c r="N50" s="74"/>
    </row>
    <row r="51" spans="13:16" x14ac:dyDescent="0.25">
      <c r="M51" s="74"/>
      <c r="N51" s="74"/>
    </row>
    <row r="52" spans="13:16" x14ac:dyDescent="0.25">
      <c r="M52" s="74"/>
      <c r="N52" s="74"/>
    </row>
    <row r="55" spans="13:16" x14ac:dyDescent="0.25">
      <c r="P55" s="75"/>
    </row>
  </sheetData>
  <mergeCells count="4">
    <mergeCell ref="N33:N34"/>
    <mergeCell ref="N40:O41"/>
    <mergeCell ref="E44:F45"/>
    <mergeCell ref="G44:H45"/>
  </mergeCells>
  <pageMargins left="0.7" right="0.7" top="0.75" bottom="0.75" header="0.3" footer="0.3"/>
  <pageSetup scale="38" fitToHeight="0" orientation="landscape"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E049-45C0-43D2-BF9E-77B83E77F50D}">
  <sheetPr>
    <pageSetUpPr fitToPage="1"/>
  </sheetPr>
  <dimension ref="B8:P55"/>
  <sheetViews>
    <sheetView zoomScale="60" zoomScaleNormal="60" workbookViewId="0">
      <selection activeCell="X27" sqref="X27"/>
    </sheetView>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8.7109375" style="6" customWidth="1"/>
    <col min="18" max="18" width="4.28515625" style="6" customWidth="1"/>
    <col min="19" max="19" width="29.140625" style="6" customWidth="1"/>
    <col min="20" max="16384" width="9.140625" style="6"/>
  </cols>
  <sheetData>
    <row r="8" spans="9:16" x14ac:dyDescent="0.25">
      <c r="I8" s="8"/>
    </row>
    <row r="11" spans="9:16" ht="28.5" x14ac:dyDescent="0.25">
      <c r="P11" s="62">
        <f>(0.45*(10000))+ (0.55*(-10000))</f>
        <v>-1000</v>
      </c>
    </row>
    <row r="12" spans="9:16" x14ac:dyDescent="0.25">
      <c r="P12" s="6"/>
    </row>
    <row r="13" spans="9:16" x14ac:dyDescent="0.25">
      <c r="P13" s="6"/>
    </row>
    <row r="14" spans="9:16" x14ac:dyDescent="0.25">
      <c r="P14" s="6"/>
    </row>
    <row r="15" spans="9:16" ht="17.45" customHeight="1" x14ac:dyDescent="0.25">
      <c r="P15" s="6"/>
    </row>
    <row r="16" spans="9:16" ht="34.15" customHeight="1" x14ac:dyDescent="0.25">
      <c r="P16" s="6"/>
    </row>
    <row r="17" spans="2:16" ht="18.600000000000001" customHeight="1" x14ac:dyDescent="0.25">
      <c r="P17" s="6"/>
    </row>
    <row r="18" spans="2:16" ht="48" customHeight="1" x14ac:dyDescent="0.25">
      <c r="P18" s="6"/>
    </row>
    <row r="19" spans="2:16" ht="10.9" customHeight="1" x14ac:dyDescent="0.25">
      <c r="P19" s="6"/>
    </row>
    <row r="20" spans="2:16" ht="31.15" customHeight="1" x14ac:dyDescent="0.25">
      <c r="P20" s="6"/>
    </row>
    <row r="21" spans="2:16" ht="30.6" customHeight="1" x14ac:dyDescent="0.25">
      <c r="P21" s="6"/>
    </row>
    <row r="22" spans="2:16" ht="30.6" customHeight="1" x14ac:dyDescent="0.25">
      <c r="P22" s="63">
        <v>0</v>
      </c>
    </row>
    <row r="23" spans="2:16" ht="28.9" customHeight="1" x14ac:dyDescent="0.25">
      <c r="P23" s="6"/>
    </row>
    <row r="24" spans="2:16" ht="31.15" customHeight="1" x14ac:dyDescent="0.25">
      <c r="P24" s="6"/>
    </row>
    <row r="25" spans="2:16" x14ac:dyDescent="0.25">
      <c r="P25" s="6"/>
    </row>
    <row r="26" spans="2:16" x14ac:dyDescent="0.25">
      <c r="P26" s="64"/>
    </row>
    <row r="27" spans="2:16" x14ac:dyDescent="0.25">
      <c r="P27" s="6"/>
    </row>
    <row r="28" spans="2:16" ht="24.6" customHeight="1" x14ac:dyDescent="0.25"/>
    <row r="29" spans="2:16" x14ac:dyDescent="0.25">
      <c r="P29" s="6"/>
    </row>
    <row r="30" spans="2:16" ht="25.15" customHeight="1" x14ac:dyDescent="0.25">
      <c r="B30" s="65"/>
      <c r="C30" s="65"/>
      <c r="D30" s="65"/>
      <c r="E30" s="65"/>
      <c r="F30" s="65"/>
      <c r="P30" s="6"/>
    </row>
    <row r="31" spans="2:16" ht="28.9" customHeight="1" x14ac:dyDescent="0.25">
      <c r="B31" s="65"/>
      <c r="C31" s="65"/>
      <c r="D31" s="65"/>
      <c r="E31" s="65"/>
      <c r="F31" s="65"/>
      <c r="I31" s="65"/>
      <c r="J31" s="65"/>
      <c r="K31" s="65"/>
      <c r="L31" s="65"/>
      <c r="N31" s="65"/>
      <c r="P31" s="6"/>
    </row>
    <row r="32" spans="2:16" ht="27.6" customHeight="1" x14ac:dyDescent="0.25">
      <c r="B32" s="65"/>
      <c r="C32" s="65"/>
      <c r="D32" s="65"/>
      <c r="E32" s="65"/>
      <c r="F32" s="65"/>
      <c r="I32" s="65"/>
      <c r="J32" s="65"/>
      <c r="N32" s="65"/>
      <c r="P32" s="6"/>
    </row>
    <row r="33" spans="2:15" ht="28.15" customHeight="1" x14ac:dyDescent="0.25">
      <c r="B33" s="65"/>
      <c r="C33" s="65"/>
      <c r="D33" s="65"/>
      <c r="E33" s="65"/>
      <c r="F33" s="65"/>
      <c r="G33" s="65"/>
      <c r="H33" s="65"/>
      <c r="I33" s="65"/>
      <c r="J33" s="65"/>
      <c r="N33" s="94"/>
    </row>
    <row r="34" spans="2:15" ht="31.15" customHeight="1" x14ac:dyDescent="0.25">
      <c r="B34" s="65"/>
      <c r="C34" s="65"/>
      <c r="D34" s="65"/>
      <c r="E34" s="65"/>
      <c r="F34" s="65"/>
      <c r="G34" s="65"/>
      <c r="H34" s="65"/>
      <c r="I34" s="65"/>
      <c r="J34" s="65"/>
      <c r="N34" s="94"/>
    </row>
    <row r="35" spans="2:15" ht="33.6" customHeight="1" x14ac:dyDescent="0.25">
      <c r="B35" s="65"/>
      <c r="C35" s="65"/>
      <c r="D35" s="65"/>
      <c r="E35" s="65"/>
      <c r="F35" s="65"/>
      <c r="G35" s="65"/>
      <c r="H35" s="65"/>
      <c r="I35" s="65"/>
      <c r="J35" s="65"/>
      <c r="N35" s="66"/>
    </row>
    <row r="36" spans="2:15" ht="25.15" customHeight="1" x14ac:dyDescent="0.25">
      <c r="B36" s="65"/>
      <c r="C36" s="65"/>
      <c r="D36" s="65"/>
      <c r="E36" s="65"/>
      <c r="F36" s="65"/>
      <c r="G36" s="67">
        <v>120</v>
      </c>
      <c r="H36" s="68"/>
      <c r="I36" s="65"/>
      <c r="J36" s="65"/>
    </row>
    <row r="37" spans="2:15" ht="29.45" customHeight="1" x14ac:dyDescent="0.25">
      <c r="B37" s="65"/>
      <c r="C37" s="65"/>
      <c r="D37" s="65"/>
      <c r="E37" s="65"/>
      <c r="F37" s="65"/>
      <c r="G37" s="67"/>
      <c r="H37" s="68"/>
      <c r="I37" s="65"/>
      <c r="J37" s="65"/>
    </row>
    <row r="38" spans="2:15" ht="32.25" customHeight="1" x14ac:dyDescent="0.25">
      <c r="B38" s="65"/>
      <c r="C38" s="65"/>
      <c r="D38" s="65"/>
      <c r="E38" s="65"/>
      <c r="F38" s="65"/>
      <c r="I38" s="65"/>
      <c r="J38" s="65"/>
      <c r="O38" s="69">
        <v>0</v>
      </c>
    </row>
    <row r="39" spans="2:15" ht="25.5" customHeight="1" x14ac:dyDescent="0.25">
      <c r="C39" s="70"/>
      <c r="D39" s="70"/>
      <c r="E39" s="70"/>
      <c r="F39" s="70"/>
      <c r="G39" s="65"/>
      <c r="H39" s="65"/>
      <c r="I39" s="65">
        <v>2000</v>
      </c>
      <c r="J39" s="71"/>
      <c r="O39" s="69"/>
    </row>
    <row r="40" spans="2:15" ht="14.45" customHeight="1" x14ac:dyDescent="0.25">
      <c r="C40" s="65"/>
      <c r="D40" s="65"/>
      <c r="E40" s="65"/>
      <c r="F40" s="65"/>
      <c r="G40" s="65"/>
      <c r="H40" s="65">
        <v>1</v>
      </c>
      <c r="I40" s="65"/>
      <c r="J40" s="65"/>
      <c r="N40" s="95">
        <f>0.45*0.3+0.55*0.05</f>
        <v>0.16250000000000001</v>
      </c>
      <c r="O40" s="96"/>
    </row>
    <row r="41" spans="2:15" ht="14.45" customHeight="1" x14ac:dyDescent="0.25">
      <c r="C41" s="65"/>
      <c r="D41" s="65"/>
      <c r="E41" s="65"/>
      <c r="F41" s="65"/>
      <c r="G41" s="65"/>
      <c r="H41" s="65"/>
      <c r="I41" s="65"/>
      <c r="J41" s="65"/>
      <c r="N41" s="97"/>
      <c r="O41" s="98"/>
    </row>
    <row r="42" spans="2:15" ht="25.5" customHeight="1" x14ac:dyDescent="0.25">
      <c r="C42" s="65"/>
      <c r="D42" s="65"/>
      <c r="E42" s="65"/>
      <c r="F42" s="65"/>
      <c r="G42" s="65"/>
      <c r="H42" s="65"/>
      <c r="I42" s="65"/>
      <c r="J42" s="65"/>
      <c r="O42" s="69">
        <v>110000</v>
      </c>
    </row>
    <row r="43" spans="2:15" ht="25.5" customHeight="1" x14ac:dyDescent="0.25">
      <c r="C43" s="65"/>
      <c r="D43" s="65"/>
      <c r="E43" s="65"/>
      <c r="F43" s="65"/>
      <c r="G43" s="65"/>
      <c r="H43" s="65"/>
      <c r="I43" s="65"/>
      <c r="J43" s="65"/>
      <c r="O43" s="69"/>
    </row>
    <row r="44" spans="2:15" ht="27.75" customHeight="1" x14ac:dyDescent="0.25">
      <c r="C44" s="65"/>
      <c r="D44" s="65"/>
      <c r="E44" s="99"/>
      <c r="F44" s="99"/>
      <c r="G44" s="99"/>
      <c r="H44" s="99"/>
      <c r="I44" s="65"/>
      <c r="J44" s="65"/>
      <c r="N44" s="65"/>
      <c r="O44" s="73"/>
    </row>
    <row r="45" spans="2:15" ht="27" customHeight="1" x14ac:dyDescent="0.25">
      <c r="C45" s="65"/>
      <c r="D45" s="65"/>
      <c r="E45" s="99"/>
      <c r="F45" s="99"/>
      <c r="G45" s="99"/>
      <c r="H45" s="99"/>
      <c r="I45" s="65"/>
      <c r="J45" s="65"/>
      <c r="K45" s="65"/>
      <c r="L45" s="65"/>
      <c r="M45" s="65"/>
      <c r="N45" s="65"/>
      <c r="O45" s="65"/>
    </row>
    <row r="46" spans="2:15" ht="15" customHeight="1" x14ac:dyDescent="0.25">
      <c r="C46" s="65"/>
      <c r="D46" s="65"/>
      <c r="E46" s="65"/>
      <c r="F46" s="65"/>
      <c r="G46" s="65"/>
      <c r="H46" s="65"/>
      <c r="I46" s="65"/>
      <c r="J46" s="65"/>
      <c r="K46" s="65"/>
      <c r="L46" s="65"/>
      <c r="M46" s="74"/>
      <c r="N46" s="74"/>
      <c r="O46" s="65"/>
    </row>
    <row r="47" spans="2:15" x14ac:dyDescent="0.25">
      <c r="M47" s="74"/>
      <c r="N47" s="74"/>
    </row>
    <row r="48" spans="2:15" x14ac:dyDescent="0.25">
      <c r="M48" s="74"/>
      <c r="N48" s="74"/>
    </row>
    <row r="49" spans="13:16" x14ac:dyDescent="0.25">
      <c r="M49" s="74"/>
      <c r="N49" s="74"/>
    </row>
    <row r="50" spans="13:16" x14ac:dyDescent="0.25">
      <c r="M50" s="74"/>
      <c r="N50" s="74"/>
    </row>
    <row r="51" spans="13:16" x14ac:dyDescent="0.25">
      <c r="M51" s="74"/>
      <c r="N51" s="74"/>
    </row>
    <row r="52" spans="13:16" x14ac:dyDescent="0.25">
      <c r="M52" s="74"/>
      <c r="N52" s="74"/>
    </row>
    <row r="55" spans="13:16" x14ac:dyDescent="0.25">
      <c r="P55" s="75"/>
    </row>
  </sheetData>
  <mergeCells count="4">
    <mergeCell ref="N33:N34"/>
    <mergeCell ref="N40:O41"/>
    <mergeCell ref="E44:F45"/>
    <mergeCell ref="G44:H45"/>
  </mergeCells>
  <pageMargins left="0.7" right="0.7" top="0.75" bottom="0.75" header="0.3" footer="0.3"/>
  <pageSetup scale="38"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B0B55-1912-492E-B361-78ED8AC28912}">
  <sheetPr>
    <pageSetUpPr fitToPage="1"/>
  </sheetPr>
  <dimension ref="B10:Q47"/>
  <sheetViews>
    <sheetView zoomScale="70" zoomScaleNormal="70" workbookViewId="0">
      <selection activeCell="C8" sqref="C8"/>
    </sheetView>
  </sheetViews>
  <sheetFormatPr defaultColWidth="9.140625" defaultRowHeight="15" x14ac:dyDescent="0.25"/>
  <cols>
    <col min="1" max="1" width="9.140625" style="146"/>
    <col min="2" max="2" width="22.28515625" style="146" customWidth="1"/>
    <col min="3" max="3" width="21" style="146" customWidth="1"/>
    <col min="4" max="4" width="21.28515625" style="146" customWidth="1"/>
    <col min="5" max="5" width="19.7109375" style="146" customWidth="1"/>
    <col min="6" max="6" width="20.7109375" style="146" customWidth="1"/>
    <col min="7" max="7" width="18.7109375" style="146" customWidth="1"/>
    <col min="8" max="8" width="20.5703125" style="146" customWidth="1"/>
    <col min="9" max="9" width="13.7109375" style="146" customWidth="1"/>
    <col min="10" max="10" width="14.7109375" style="146" customWidth="1"/>
    <col min="11" max="11" width="15.7109375" style="146" customWidth="1"/>
    <col min="12" max="12" width="16.7109375" style="146" customWidth="1"/>
    <col min="13" max="13" width="23" style="146" customWidth="1"/>
    <col min="14" max="14" width="20.42578125" style="146" customWidth="1"/>
    <col min="15" max="15" width="50.7109375" style="146" customWidth="1"/>
    <col min="16" max="16" width="9.28515625" style="146" customWidth="1"/>
    <col min="17" max="17" width="9" style="146" customWidth="1"/>
    <col min="18" max="18" width="11.42578125" style="146" customWidth="1"/>
    <col min="19" max="19" width="12.85546875" style="146" customWidth="1"/>
    <col min="20" max="21" width="10.28515625" style="146" customWidth="1"/>
    <col min="22" max="23" width="9.28515625" style="146" customWidth="1"/>
    <col min="24" max="16384" width="9.140625" style="146"/>
  </cols>
  <sheetData>
    <row r="10" spans="3:14" x14ac:dyDescent="0.25">
      <c r="C10" s="146">
        <v>1</v>
      </c>
    </row>
    <row r="14" spans="3:14" ht="51" x14ac:dyDescent="0.25">
      <c r="M14" s="147" t="s">
        <v>81</v>
      </c>
      <c r="N14" s="148" t="s">
        <v>82</v>
      </c>
    </row>
    <row r="15" spans="3:14" ht="25.5" x14ac:dyDescent="0.25">
      <c r="M15" s="148">
        <v>-600</v>
      </c>
      <c r="N15" s="149">
        <v>0</v>
      </c>
    </row>
    <row r="16" spans="3:14" ht="51" customHeight="1" x14ac:dyDescent="0.25">
      <c r="M16" s="148">
        <v>-200</v>
      </c>
      <c r="N16" s="149">
        <v>0.25</v>
      </c>
    </row>
    <row r="17" spans="2:17" ht="25.5" x14ac:dyDescent="0.25">
      <c r="M17" s="148">
        <v>-150</v>
      </c>
      <c r="N17" s="149">
        <v>0.3</v>
      </c>
    </row>
    <row r="18" spans="2:17" ht="36" customHeight="1" x14ac:dyDescent="0.25">
      <c r="M18" s="148">
        <v>-100</v>
      </c>
      <c r="N18" s="149">
        <v>0.36</v>
      </c>
    </row>
    <row r="19" spans="2:17" ht="18.75" customHeight="1" x14ac:dyDescent="0.25">
      <c r="M19" s="148">
        <v>0</v>
      </c>
      <c r="N19" s="149">
        <v>0.5</v>
      </c>
    </row>
    <row r="20" spans="2:17" ht="18.75" customHeight="1" x14ac:dyDescent="0.25">
      <c r="M20" s="148">
        <v>60</v>
      </c>
      <c r="N20" s="149">
        <v>0.6</v>
      </c>
    </row>
    <row r="21" spans="2:17" ht="25.5" x14ac:dyDescent="0.25">
      <c r="M21" s="148">
        <v>100</v>
      </c>
      <c r="N21" s="149">
        <v>0.65</v>
      </c>
    </row>
    <row r="22" spans="2:17" ht="27" customHeight="1" x14ac:dyDescent="0.25">
      <c r="B22" s="150"/>
      <c r="C22" s="151" t="s">
        <v>83</v>
      </c>
      <c r="D22" s="152"/>
      <c r="E22" s="152"/>
      <c r="F22" s="152"/>
      <c r="G22" s="153"/>
      <c r="M22" s="148">
        <v>150</v>
      </c>
      <c r="N22" s="149">
        <v>0.7</v>
      </c>
    </row>
    <row r="23" spans="2:17" ht="127.5" x14ac:dyDescent="0.25">
      <c r="B23" s="154" t="s">
        <v>84</v>
      </c>
      <c r="C23" s="154" t="s">
        <v>85</v>
      </c>
      <c r="D23" s="154" t="s">
        <v>86</v>
      </c>
      <c r="E23" s="154" t="s">
        <v>87</v>
      </c>
      <c r="F23" s="154" t="s">
        <v>88</v>
      </c>
      <c r="G23" s="154" t="s">
        <v>89</v>
      </c>
      <c r="M23" s="148">
        <v>200</v>
      </c>
      <c r="N23" s="149">
        <v>0.75</v>
      </c>
    </row>
    <row r="24" spans="2:17" ht="25.5" x14ac:dyDescent="0.25">
      <c r="B24" s="155" t="s">
        <v>90</v>
      </c>
      <c r="C24" s="155">
        <v>-100</v>
      </c>
      <c r="D24" s="155">
        <v>100</v>
      </c>
      <c r="E24" s="155">
        <v>200</v>
      </c>
      <c r="F24" s="155">
        <v>300</v>
      </c>
      <c r="G24" s="155">
        <v>0</v>
      </c>
      <c r="M24" s="148">
        <v>250</v>
      </c>
      <c r="N24" s="149">
        <v>0.85</v>
      </c>
    </row>
    <row r="25" spans="2:17" ht="29.25" customHeight="1" x14ac:dyDescent="0.25">
      <c r="B25" s="156" t="s">
        <v>91</v>
      </c>
      <c r="C25" s="155">
        <v>250</v>
      </c>
      <c r="D25" s="155">
        <v>200</v>
      </c>
      <c r="E25" s="155">
        <v>150</v>
      </c>
      <c r="F25" s="155">
        <v>-100</v>
      </c>
      <c r="G25" s="155">
        <v>-150</v>
      </c>
      <c r="M25" s="148">
        <v>300</v>
      </c>
      <c r="N25" s="149">
        <v>0.9</v>
      </c>
    </row>
    <row r="26" spans="2:17" ht="30" customHeight="1" x14ac:dyDescent="0.25">
      <c r="B26" s="155" t="s">
        <v>92</v>
      </c>
      <c r="C26" s="155">
        <v>500</v>
      </c>
      <c r="D26" s="155">
        <v>250</v>
      </c>
      <c r="E26" s="155">
        <v>100</v>
      </c>
      <c r="F26" s="155">
        <v>-200</v>
      </c>
      <c r="G26" s="155">
        <v>-600</v>
      </c>
      <c r="M26" s="148">
        <v>500</v>
      </c>
      <c r="N26" s="149">
        <v>1</v>
      </c>
    </row>
    <row r="27" spans="2:17" ht="48.75" customHeight="1" x14ac:dyDescent="0.25">
      <c r="B27" s="155" t="s">
        <v>93</v>
      </c>
      <c r="C27" s="155">
        <v>60</v>
      </c>
      <c r="D27" s="155">
        <v>60</v>
      </c>
      <c r="E27" s="155">
        <v>60</v>
      </c>
      <c r="F27" s="155">
        <v>60</v>
      </c>
      <c r="G27" s="155">
        <v>60</v>
      </c>
    </row>
    <row r="28" spans="2:17" ht="37.5" customHeight="1" x14ac:dyDescent="0.25">
      <c r="B28" s="155" t="s">
        <v>94</v>
      </c>
      <c r="C28" s="157">
        <v>0.2</v>
      </c>
      <c r="D28" s="157">
        <v>0.3</v>
      </c>
      <c r="E28" s="157">
        <v>0.3</v>
      </c>
      <c r="F28" s="157">
        <v>0.1</v>
      </c>
      <c r="G28" s="157">
        <v>0.1</v>
      </c>
      <c r="P28" s="158" t="s">
        <v>95</v>
      </c>
      <c r="Q28" s="158"/>
    </row>
    <row r="29" spans="2:17" ht="30" customHeight="1" x14ac:dyDescent="0.25"/>
    <row r="30" spans="2:17" ht="31.5" customHeight="1" x14ac:dyDescent="0.25"/>
    <row r="32" spans="2:17" ht="32.25" customHeight="1" x14ac:dyDescent="0.25"/>
    <row r="33" spans="2:13" ht="34.5" customHeight="1" x14ac:dyDescent="0.25"/>
    <row r="34" spans="2:13" ht="27" x14ac:dyDescent="0.25">
      <c r="B34" s="159"/>
      <c r="C34" s="151" t="s">
        <v>96</v>
      </c>
      <c r="D34" s="152"/>
      <c r="E34" s="152"/>
      <c r="F34" s="152"/>
      <c r="G34" s="153"/>
    </row>
    <row r="35" spans="2:13" ht="36" customHeight="1" x14ac:dyDescent="0.25">
      <c r="B35" s="154" t="s">
        <v>84</v>
      </c>
      <c r="C35" s="154" t="s">
        <v>85</v>
      </c>
      <c r="D35" s="154" t="s">
        <v>86</v>
      </c>
      <c r="E35" s="154" t="s">
        <v>87</v>
      </c>
      <c r="F35" s="154" t="s">
        <v>88</v>
      </c>
      <c r="G35" s="154" t="s">
        <v>89</v>
      </c>
      <c r="H35" s="147" t="s">
        <v>97</v>
      </c>
    </row>
    <row r="36" spans="2:13" ht="33" customHeight="1" x14ac:dyDescent="0.25">
      <c r="B36" s="155" t="s">
        <v>90</v>
      </c>
      <c r="C36" s="160">
        <v>0.36</v>
      </c>
      <c r="D36" s="160">
        <v>0.65</v>
      </c>
      <c r="E36" s="160">
        <v>0.76</v>
      </c>
      <c r="F36" s="160">
        <v>0.9</v>
      </c>
      <c r="G36" s="160">
        <v>0.5</v>
      </c>
      <c r="H36" s="161">
        <f>G36*G40+F36*F40+E36*E40+D36*D40+C36*C40</f>
        <v>0.6349999999999999</v>
      </c>
    </row>
    <row r="37" spans="2:13" ht="29.25" x14ac:dyDescent="0.25">
      <c r="B37" s="155" t="s">
        <v>91</v>
      </c>
      <c r="C37" s="160">
        <v>0.85</v>
      </c>
      <c r="D37" s="160">
        <v>0.75</v>
      </c>
      <c r="E37" s="160">
        <v>0.7</v>
      </c>
      <c r="F37" s="160">
        <v>0.36</v>
      </c>
      <c r="G37" s="160">
        <v>0.3</v>
      </c>
      <c r="H37" s="161">
        <f>G37*G40+F37*F40+E37*E40+D37*D40+C37*C40</f>
        <v>0.67100000000000004</v>
      </c>
    </row>
    <row r="38" spans="2:13" ht="29.25" x14ac:dyDescent="0.25">
      <c r="B38" s="162" t="s">
        <v>92</v>
      </c>
      <c r="C38" s="160">
        <v>1</v>
      </c>
      <c r="D38" s="160">
        <v>0.85</v>
      </c>
      <c r="E38" s="160">
        <v>0.65</v>
      </c>
      <c r="F38" s="160">
        <v>0.25</v>
      </c>
      <c r="G38" s="160">
        <v>0</v>
      </c>
      <c r="H38" s="163">
        <f>G38*G40+F38*F40+E38*E40+D38*D40+C38*C40</f>
        <v>0.67500000000000004</v>
      </c>
    </row>
    <row r="39" spans="2:13" ht="29.25" x14ac:dyDescent="0.25">
      <c r="B39" s="155" t="s">
        <v>93</v>
      </c>
      <c r="C39" s="160">
        <v>0.6</v>
      </c>
      <c r="D39" s="160">
        <v>0.6</v>
      </c>
      <c r="E39" s="160">
        <v>0.6</v>
      </c>
      <c r="F39" s="160">
        <v>0.6</v>
      </c>
      <c r="G39" s="160">
        <v>0.6</v>
      </c>
      <c r="H39" s="161">
        <f>G39*G40+F39*F40+E39*E40+D39*D40+C39*C40</f>
        <v>0.6</v>
      </c>
    </row>
    <row r="40" spans="2:13" ht="29.25" x14ac:dyDescent="0.25">
      <c r="B40" s="155" t="s">
        <v>94</v>
      </c>
      <c r="C40" s="164">
        <v>0.2</v>
      </c>
      <c r="D40" s="164">
        <v>0.3</v>
      </c>
      <c r="E40" s="164">
        <v>0.3</v>
      </c>
      <c r="F40" s="164">
        <v>0.1</v>
      </c>
      <c r="G40" s="164">
        <v>0.1</v>
      </c>
      <c r="H40" s="165">
        <f>SUM(C40:G40)</f>
        <v>1</v>
      </c>
      <c r="M40" s="166"/>
    </row>
    <row r="41" spans="2:13" ht="31.5" customHeight="1" x14ac:dyDescent="0.25">
      <c r="M41" s="167"/>
    </row>
    <row r="42" spans="2:13" x14ac:dyDescent="0.25">
      <c r="M42" s="167"/>
    </row>
    <row r="43" spans="2:13" x14ac:dyDescent="0.25">
      <c r="M43" s="167"/>
    </row>
    <row r="44" spans="2:13" x14ac:dyDescent="0.25">
      <c r="M44" s="167"/>
    </row>
    <row r="45" spans="2:13" x14ac:dyDescent="0.25">
      <c r="M45" s="167"/>
    </row>
    <row r="46" spans="2:13" x14ac:dyDescent="0.25">
      <c r="M46" s="167"/>
    </row>
    <row r="47" spans="2:13" x14ac:dyDescent="0.25">
      <c r="M47" s="167"/>
    </row>
  </sheetData>
  <mergeCells count="3">
    <mergeCell ref="C22:G22"/>
    <mergeCell ref="P28:Q28"/>
    <mergeCell ref="C34:G34"/>
  </mergeCells>
  <pageMargins left="0.7" right="0.7" top="0.75" bottom="0.75" header="0.3" footer="0.3"/>
  <pageSetup scale="37"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3045-A394-40BB-B6CF-BFB359DD69B4}">
  <sheetPr>
    <pageSetUpPr fitToPage="1"/>
  </sheetPr>
  <dimension ref="A1:S53"/>
  <sheetViews>
    <sheetView zoomScale="70" zoomScaleNormal="70" workbookViewId="0"/>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31.42578125" style="61" customWidth="1"/>
    <col min="15" max="15" width="25.5703125" style="6" customWidth="1"/>
    <col min="16" max="16" width="24.28515625" style="6" customWidth="1"/>
    <col min="17" max="17" width="9.140625" style="6"/>
    <col min="18" max="18" width="20.5703125" style="6" customWidth="1"/>
    <col min="19" max="19" width="21.28515625" style="6" customWidth="1"/>
    <col min="20" max="16384" width="9.140625" style="6"/>
  </cols>
  <sheetData>
    <row r="1" spans="1:16" x14ac:dyDescent="0.25">
      <c r="A1" s="6" t="s">
        <v>98</v>
      </c>
    </row>
    <row r="11" spans="1:16" ht="54" x14ac:dyDescent="0.35">
      <c r="N11" s="112"/>
      <c r="O11" s="113" t="s">
        <v>72</v>
      </c>
      <c r="P11" s="113" t="s">
        <v>73</v>
      </c>
    </row>
    <row r="12" spans="1:16" ht="51" x14ac:dyDescent="0.35">
      <c r="N12" s="114" t="s">
        <v>74</v>
      </c>
      <c r="O12" s="63">
        <v>130000</v>
      </c>
      <c r="P12" s="63">
        <v>85000</v>
      </c>
    </row>
    <row r="13" spans="1:16" ht="25.5" x14ac:dyDescent="0.35">
      <c r="N13" s="115"/>
      <c r="O13" s="116"/>
      <c r="P13" s="117"/>
    </row>
    <row r="14" spans="1:16" ht="27" x14ac:dyDescent="0.25">
      <c r="N14" s="118" t="s">
        <v>75</v>
      </c>
      <c r="O14" s="119">
        <v>0.12</v>
      </c>
      <c r="P14" s="119">
        <v>0.08</v>
      </c>
    </row>
    <row r="15" spans="1:16" ht="25.5" x14ac:dyDescent="0.35">
      <c r="N15" s="115"/>
      <c r="O15" s="116"/>
      <c r="P15" s="117"/>
    </row>
    <row r="16" spans="1:16" ht="51" x14ac:dyDescent="0.25">
      <c r="N16" s="118" t="s">
        <v>76</v>
      </c>
      <c r="O16" s="120" t="s">
        <v>77</v>
      </c>
      <c r="P16" s="122"/>
    </row>
    <row r="17" spans="2:19" ht="25.5" x14ac:dyDescent="0.25">
      <c r="N17" s="123"/>
      <c r="O17" s="124"/>
      <c r="P17" s="125"/>
    </row>
    <row r="18" spans="2:19" ht="36" customHeight="1" x14ac:dyDescent="0.25">
      <c r="N18" s="118">
        <v>1</v>
      </c>
      <c r="O18" s="63">
        <v>25000</v>
      </c>
      <c r="P18" s="63">
        <v>40000</v>
      </c>
    </row>
    <row r="19" spans="2:19" ht="18.75" customHeight="1" x14ac:dyDescent="0.25">
      <c r="N19" s="118">
        <v>2</v>
      </c>
      <c r="O19" s="63">
        <v>35000</v>
      </c>
      <c r="P19" s="63">
        <v>35000</v>
      </c>
    </row>
    <row r="20" spans="2:19" ht="18.75" customHeight="1" x14ac:dyDescent="0.25">
      <c r="N20" s="118">
        <v>3</v>
      </c>
      <c r="O20" s="63">
        <v>45000</v>
      </c>
      <c r="P20" s="63">
        <v>30000</v>
      </c>
    </row>
    <row r="21" spans="2:19" ht="27" x14ac:dyDescent="0.25">
      <c r="N21" s="118">
        <v>4</v>
      </c>
      <c r="O21" s="63">
        <v>50000</v>
      </c>
      <c r="P21" s="63">
        <v>10000</v>
      </c>
    </row>
    <row r="22" spans="2:19" ht="27" x14ac:dyDescent="0.25">
      <c r="N22" s="118">
        <v>5</v>
      </c>
      <c r="O22" s="63">
        <v>55000</v>
      </c>
      <c r="P22" s="63">
        <v>5000</v>
      </c>
    </row>
    <row r="23" spans="2:19" x14ac:dyDescent="0.25">
      <c r="N23" s="6"/>
    </row>
    <row r="24" spans="2:19" x14ac:dyDescent="0.25">
      <c r="N24" s="6"/>
    </row>
    <row r="25" spans="2:19" ht="29.25" customHeight="1" x14ac:dyDescent="0.25">
      <c r="N25" s="141" t="s">
        <v>72</v>
      </c>
      <c r="O25" s="142"/>
      <c r="R25" s="141" t="s">
        <v>73</v>
      </c>
      <c r="S25" s="142"/>
    </row>
    <row r="26" spans="2:19" ht="30" customHeight="1" x14ac:dyDescent="0.25">
      <c r="M26" s="143">
        <v>1</v>
      </c>
      <c r="N26" s="63">
        <v>25000</v>
      </c>
      <c r="O26" s="63">
        <f>PV(12%,1,0,-25000)</f>
        <v>22321.428571428569</v>
      </c>
      <c r="Q26" s="143">
        <v>1</v>
      </c>
      <c r="R26" s="63">
        <v>40000</v>
      </c>
      <c r="S26" s="63">
        <f>PV(8%,1,0,-40000)</f>
        <v>37037.037037037036</v>
      </c>
    </row>
    <row r="27" spans="2:19" ht="48.75" customHeight="1" x14ac:dyDescent="0.25">
      <c r="M27" s="143">
        <v>2</v>
      </c>
      <c r="N27" s="63">
        <v>35000</v>
      </c>
      <c r="O27" s="63">
        <f>PV(12%,2,0,-35000)</f>
        <v>27901.78571428571</v>
      </c>
      <c r="Q27" s="143">
        <v>2</v>
      </c>
      <c r="R27" s="63">
        <v>35000</v>
      </c>
      <c r="S27" s="63">
        <f>PV(8%,2,0,-35000)</f>
        <v>30006.85871056241</v>
      </c>
    </row>
    <row r="28" spans="2:19" ht="37.5" customHeight="1" x14ac:dyDescent="0.25">
      <c r="B28" s="65"/>
      <c r="C28" s="65"/>
      <c r="D28" s="65"/>
      <c r="E28" s="65"/>
      <c r="F28" s="65"/>
      <c r="M28" s="143">
        <v>3</v>
      </c>
      <c r="N28" s="63">
        <v>45000</v>
      </c>
      <c r="O28" s="63">
        <f>PV(12%,3,0,-45000)</f>
        <v>32030.111151603491</v>
      </c>
      <c r="Q28" s="143">
        <v>3</v>
      </c>
      <c r="R28" s="63">
        <v>30000</v>
      </c>
      <c r="S28" s="63">
        <f>PV(8%,3,0,-30000)</f>
        <v>23814.967230605089</v>
      </c>
    </row>
    <row r="29" spans="2:19" ht="30" customHeight="1" x14ac:dyDescent="0.25">
      <c r="B29" s="65"/>
      <c r="C29" s="65"/>
      <c r="D29" s="65"/>
      <c r="E29" s="65"/>
      <c r="F29" s="65"/>
      <c r="I29" s="65"/>
      <c r="J29" s="65"/>
      <c r="K29" s="65"/>
      <c r="L29" s="65"/>
      <c r="M29" s="143">
        <v>4</v>
      </c>
      <c r="N29" s="63">
        <v>50000</v>
      </c>
      <c r="O29" s="63">
        <f>PV(12%,4,0,-50000)</f>
        <v>31775.903920241559</v>
      </c>
      <c r="Q29" s="143">
        <v>4</v>
      </c>
      <c r="R29" s="63">
        <v>10000</v>
      </c>
      <c r="S29" s="63">
        <f>PV(8%,4,0,-10000)</f>
        <v>7350.2985279645327</v>
      </c>
    </row>
    <row r="30" spans="2:19" ht="31.5" customHeight="1" x14ac:dyDescent="0.25">
      <c r="B30" s="65"/>
      <c r="C30" s="65"/>
      <c r="D30" s="65"/>
      <c r="E30" s="65"/>
      <c r="F30" s="65"/>
      <c r="I30" s="65"/>
      <c r="J30" s="65"/>
      <c r="M30" s="143">
        <v>5</v>
      </c>
      <c r="N30" s="63">
        <v>55000</v>
      </c>
      <c r="O30" s="63">
        <f>PV(12%,5,0,-55000)</f>
        <v>31208.477064522958</v>
      </c>
      <c r="Q30" s="143">
        <v>5</v>
      </c>
      <c r="R30" s="63">
        <v>5000</v>
      </c>
      <c r="S30" s="63">
        <f>PV(8%,5,0,-5000)</f>
        <v>3402.915985168765</v>
      </c>
    </row>
    <row r="31" spans="2:19" ht="33.75" x14ac:dyDescent="0.25">
      <c r="B31" s="65"/>
      <c r="C31" s="65"/>
      <c r="D31" s="65"/>
      <c r="E31" s="65"/>
      <c r="F31" s="65"/>
      <c r="G31" s="65"/>
      <c r="H31" s="65"/>
      <c r="I31" s="65"/>
      <c r="J31" s="65"/>
      <c r="O31" s="144">
        <f>SUM(O26:O30)</f>
        <v>145237.70642208226</v>
      </c>
      <c r="R31" s="61"/>
      <c r="S31" s="144">
        <f>SUM(S26:S30)</f>
        <v>101612.07749133784</v>
      </c>
    </row>
    <row r="32" spans="2:19" ht="32.25" customHeight="1" x14ac:dyDescent="0.25">
      <c r="B32" s="65"/>
      <c r="C32" s="65"/>
      <c r="D32" s="65"/>
      <c r="E32" s="65"/>
      <c r="F32" s="65"/>
      <c r="G32" s="65"/>
      <c r="H32" s="65"/>
      <c r="I32" s="65"/>
      <c r="J32" s="65"/>
      <c r="O32" s="144">
        <f>O12</f>
        <v>130000</v>
      </c>
      <c r="R32" s="61"/>
      <c r="S32" s="144">
        <f>P12</f>
        <v>85000</v>
      </c>
    </row>
    <row r="33" spans="2:19" ht="34.5" customHeight="1" x14ac:dyDescent="0.25">
      <c r="B33" s="65"/>
      <c r="C33" s="65"/>
      <c r="D33" s="65"/>
      <c r="E33" s="65"/>
      <c r="F33" s="65"/>
      <c r="G33" s="65"/>
      <c r="H33" s="65"/>
      <c r="I33" s="65"/>
      <c r="J33" s="65"/>
      <c r="O33" s="145">
        <f>O31-O32</f>
        <v>15237.706422082265</v>
      </c>
      <c r="R33" s="61"/>
      <c r="S33" s="145">
        <f>S31-S32</f>
        <v>16612.077491337841</v>
      </c>
    </row>
    <row r="34" spans="2:19" ht="23.25" x14ac:dyDescent="0.25">
      <c r="B34" s="65"/>
      <c r="C34" s="65"/>
      <c r="D34" s="65"/>
      <c r="E34" s="65"/>
      <c r="F34" s="65"/>
      <c r="G34" s="67">
        <v>120</v>
      </c>
      <c r="H34" s="68"/>
      <c r="I34" s="65"/>
      <c r="J34" s="65"/>
    </row>
    <row r="35" spans="2:19" ht="36" customHeight="1" x14ac:dyDescent="0.25">
      <c r="B35" s="65"/>
      <c r="C35" s="65"/>
      <c r="D35" s="65"/>
      <c r="E35" s="65"/>
      <c r="F35" s="65"/>
      <c r="G35" s="67"/>
      <c r="H35" s="68"/>
      <c r="I35" s="65"/>
      <c r="J35" s="65"/>
    </row>
    <row r="36" spans="2:19" ht="33" customHeight="1" x14ac:dyDescent="0.25">
      <c r="B36" s="65"/>
      <c r="C36" s="65"/>
      <c r="D36" s="65"/>
      <c r="E36" s="65"/>
      <c r="F36" s="65"/>
      <c r="I36" s="65"/>
      <c r="J36" s="65"/>
    </row>
    <row r="37" spans="2:19" ht="23.25" x14ac:dyDescent="0.25">
      <c r="C37" s="70"/>
      <c r="D37" s="70"/>
      <c r="E37" s="70"/>
      <c r="F37" s="70"/>
      <c r="G37" s="65"/>
      <c r="H37" s="65"/>
      <c r="I37" s="65">
        <v>2000</v>
      </c>
      <c r="J37" s="71"/>
    </row>
    <row r="38" spans="2:19" x14ac:dyDescent="0.25">
      <c r="C38" s="65"/>
      <c r="D38" s="65"/>
      <c r="E38" s="65"/>
      <c r="F38" s="65"/>
      <c r="G38" s="65"/>
      <c r="H38" s="65">
        <v>1</v>
      </c>
      <c r="I38" s="65"/>
      <c r="J38" s="65"/>
    </row>
    <row r="39" spans="2:19" x14ac:dyDescent="0.25">
      <c r="C39" s="65"/>
      <c r="D39" s="65"/>
      <c r="E39" s="65"/>
      <c r="F39" s="65"/>
      <c r="G39" s="65"/>
      <c r="H39" s="65"/>
      <c r="I39" s="65"/>
      <c r="J39" s="65"/>
    </row>
    <row r="40" spans="2:19" x14ac:dyDescent="0.25">
      <c r="C40" s="65"/>
      <c r="D40" s="65"/>
      <c r="E40" s="65"/>
      <c r="F40" s="65"/>
      <c r="G40" s="65"/>
      <c r="H40" s="65"/>
      <c r="I40" s="65"/>
      <c r="J40" s="65"/>
    </row>
    <row r="41" spans="2:19" ht="31.5" customHeight="1" x14ac:dyDescent="0.25">
      <c r="C41" s="65"/>
      <c r="D41" s="65"/>
      <c r="E41" s="65"/>
      <c r="F41" s="65"/>
      <c r="G41" s="65"/>
      <c r="H41" s="65"/>
      <c r="I41" s="65"/>
      <c r="J41" s="65"/>
    </row>
    <row r="42" spans="2:19" x14ac:dyDescent="0.25">
      <c r="C42" s="65"/>
      <c r="D42" s="65"/>
      <c r="E42" s="99"/>
      <c r="F42" s="99"/>
      <c r="G42" s="99"/>
      <c r="H42" s="99"/>
      <c r="I42" s="65"/>
      <c r="J42" s="65"/>
    </row>
    <row r="43" spans="2:19" ht="15" customHeight="1" x14ac:dyDescent="0.25">
      <c r="C43" s="65"/>
      <c r="D43" s="65"/>
      <c r="E43" s="99"/>
      <c r="F43" s="99"/>
      <c r="G43" s="99"/>
      <c r="H43" s="99"/>
      <c r="I43" s="65"/>
      <c r="J43" s="65"/>
      <c r="K43" s="65"/>
      <c r="L43" s="65"/>
      <c r="M43" s="65"/>
    </row>
    <row r="44" spans="2:19" ht="15" customHeight="1" x14ac:dyDescent="0.25">
      <c r="C44" s="65"/>
      <c r="D44" s="65"/>
      <c r="E44" s="65"/>
      <c r="F44" s="65"/>
      <c r="G44" s="65"/>
      <c r="H44" s="65"/>
      <c r="I44" s="65"/>
      <c r="J44" s="65"/>
      <c r="K44" s="65"/>
      <c r="L44" s="65"/>
      <c r="M44" s="74"/>
    </row>
    <row r="45" spans="2:19" x14ac:dyDescent="0.25">
      <c r="M45" s="74"/>
    </row>
    <row r="46" spans="2:19" x14ac:dyDescent="0.25">
      <c r="M46" s="74"/>
    </row>
    <row r="47" spans="2:19" x14ac:dyDescent="0.25">
      <c r="M47" s="74"/>
    </row>
    <row r="48" spans="2:19" x14ac:dyDescent="0.25">
      <c r="M48" s="74"/>
    </row>
    <row r="49" spans="13:14" x14ac:dyDescent="0.25">
      <c r="M49" s="74"/>
    </row>
    <row r="50" spans="13:14" x14ac:dyDescent="0.25">
      <c r="M50" s="74"/>
    </row>
    <row r="53" spans="13:14" x14ac:dyDescent="0.25">
      <c r="N53" s="75"/>
    </row>
  </sheetData>
  <mergeCells count="8">
    <mergeCell ref="E42:F43"/>
    <mergeCell ref="G42:H43"/>
    <mergeCell ref="N13:P13"/>
    <mergeCell ref="N15:P15"/>
    <mergeCell ref="O16:P16"/>
    <mergeCell ref="N17:P17"/>
    <mergeCell ref="N25:O25"/>
    <mergeCell ref="R25:S25"/>
  </mergeCells>
  <pageMargins left="0.7" right="0.7" top="0.75" bottom="0.75" header="0.3" footer="0.3"/>
  <pageSetup scale="47"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EDE-122F-4FB0-9884-54A49D784BD9}">
  <sheetPr>
    <pageSetUpPr fitToPage="1"/>
  </sheetPr>
  <dimension ref="B11:S53"/>
  <sheetViews>
    <sheetView zoomScale="70" zoomScaleNormal="70" workbookViewId="0">
      <selection activeCell="R13" sqref="R13"/>
    </sheetView>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31.42578125" style="61" customWidth="1"/>
    <col min="15" max="15" width="25.5703125" style="6" customWidth="1"/>
    <col min="16" max="16" width="24.28515625" style="6" customWidth="1"/>
    <col min="17" max="17" width="9.140625" style="6"/>
    <col min="18" max="18" width="20.5703125" style="6" customWidth="1"/>
    <col min="19" max="19" width="21.28515625" style="6" customWidth="1"/>
    <col min="20" max="16384" width="9.140625" style="6"/>
  </cols>
  <sheetData>
    <row r="11" spans="14:16" ht="54" x14ac:dyDescent="0.35">
      <c r="N11" s="112"/>
      <c r="O11" s="113" t="s">
        <v>72</v>
      </c>
      <c r="P11" s="113" t="s">
        <v>73</v>
      </c>
    </row>
    <row r="12" spans="14:16" ht="51" x14ac:dyDescent="0.35">
      <c r="N12" s="114" t="s">
        <v>74</v>
      </c>
      <c r="O12" s="63">
        <v>130000</v>
      </c>
      <c r="P12" s="63">
        <v>85000</v>
      </c>
    </row>
    <row r="13" spans="14:16" ht="25.5" x14ac:dyDescent="0.35">
      <c r="N13" s="115"/>
      <c r="O13" s="116"/>
      <c r="P13" s="117"/>
    </row>
    <row r="14" spans="14:16" ht="27" x14ac:dyDescent="0.25">
      <c r="N14" s="118" t="s">
        <v>75</v>
      </c>
      <c r="O14" s="119">
        <v>0.12</v>
      </c>
      <c r="P14" s="119">
        <v>0.08</v>
      </c>
    </row>
    <row r="15" spans="14:16" ht="25.5" x14ac:dyDescent="0.35">
      <c r="N15" s="115"/>
      <c r="O15" s="116"/>
      <c r="P15" s="117"/>
    </row>
    <row r="16" spans="14:16" ht="51" x14ac:dyDescent="0.25">
      <c r="N16" s="118" t="s">
        <v>76</v>
      </c>
      <c r="O16" s="120" t="s">
        <v>77</v>
      </c>
      <c r="P16" s="122"/>
    </row>
    <row r="17" spans="2:19" ht="25.5" x14ac:dyDescent="0.25">
      <c r="N17" s="123"/>
      <c r="O17" s="124"/>
      <c r="P17" s="125"/>
    </row>
    <row r="18" spans="2:19" ht="36" customHeight="1" x14ac:dyDescent="0.25">
      <c r="N18" s="118">
        <v>1</v>
      </c>
      <c r="O18" s="63">
        <v>25000</v>
      </c>
      <c r="P18" s="63">
        <v>40000</v>
      </c>
    </row>
    <row r="19" spans="2:19" ht="18.75" customHeight="1" x14ac:dyDescent="0.25">
      <c r="N19" s="118">
        <v>2</v>
      </c>
      <c r="O19" s="63">
        <v>35000</v>
      </c>
      <c r="P19" s="63">
        <v>35000</v>
      </c>
    </row>
    <row r="20" spans="2:19" ht="18.75" customHeight="1" x14ac:dyDescent="0.25">
      <c r="N20" s="118">
        <v>3</v>
      </c>
      <c r="O20" s="63">
        <v>45000</v>
      </c>
      <c r="P20" s="63">
        <v>30000</v>
      </c>
    </row>
    <row r="21" spans="2:19" ht="27" x14ac:dyDescent="0.25">
      <c r="N21" s="118">
        <v>4</v>
      </c>
      <c r="O21" s="63">
        <v>50000</v>
      </c>
      <c r="P21" s="63">
        <v>10000</v>
      </c>
    </row>
    <row r="22" spans="2:19" ht="27" x14ac:dyDescent="0.25">
      <c r="N22" s="118">
        <v>5</v>
      </c>
      <c r="O22" s="63">
        <v>55000</v>
      </c>
      <c r="P22" s="63">
        <v>5000</v>
      </c>
    </row>
    <row r="23" spans="2:19" x14ac:dyDescent="0.25">
      <c r="N23" s="6"/>
    </row>
    <row r="24" spans="2:19" x14ac:dyDescent="0.25">
      <c r="N24" s="6"/>
    </row>
    <row r="25" spans="2:19" ht="29.25" customHeight="1" x14ac:dyDescent="0.25">
      <c r="N25" s="141" t="s">
        <v>72</v>
      </c>
      <c r="O25" s="142"/>
      <c r="R25" s="141" t="s">
        <v>73</v>
      </c>
      <c r="S25" s="142"/>
    </row>
    <row r="26" spans="2:19" ht="30" customHeight="1" x14ac:dyDescent="0.25">
      <c r="M26" s="143">
        <v>1</v>
      </c>
      <c r="N26" s="63">
        <v>25000</v>
      </c>
      <c r="O26" s="63">
        <f>PV(12%,1,0,-25000)</f>
        <v>22321.428571428569</v>
      </c>
      <c r="Q26" s="143">
        <v>1</v>
      </c>
      <c r="R26" s="63">
        <v>40000</v>
      </c>
      <c r="S26" s="63">
        <f>PV(8%,1,0,-40000)</f>
        <v>37037.037037037036</v>
      </c>
    </row>
    <row r="27" spans="2:19" ht="48.75" customHeight="1" x14ac:dyDescent="0.25">
      <c r="M27" s="143">
        <v>2</v>
      </c>
      <c r="N27" s="63">
        <v>35000</v>
      </c>
      <c r="O27" s="63">
        <f>PV(12%,2,0,-35000)</f>
        <v>27901.78571428571</v>
      </c>
      <c r="Q27" s="143">
        <v>2</v>
      </c>
      <c r="R27" s="63">
        <v>35000</v>
      </c>
      <c r="S27" s="63">
        <f>PV(8%,2,0,-35000)</f>
        <v>30006.85871056241</v>
      </c>
    </row>
    <row r="28" spans="2:19" ht="37.5" customHeight="1" x14ac:dyDescent="0.25">
      <c r="B28" s="65"/>
      <c r="C28" s="65"/>
      <c r="D28" s="65"/>
      <c r="E28" s="65"/>
      <c r="F28" s="65"/>
      <c r="M28" s="143">
        <v>3</v>
      </c>
      <c r="N28" s="63">
        <v>45000</v>
      </c>
      <c r="O28" s="63">
        <f>PV(12%,3,0,-45000)</f>
        <v>32030.111151603491</v>
      </c>
      <c r="Q28" s="143">
        <v>3</v>
      </c>
      <c r="R28" s="63">
        <v>30000</v>
      </c>
      <c r="S28" s="63">
        <f>PV(8%,3,0,-30000)</f>
        <v>23814.967230605089</v>
      </c>
    </row>
    <row r="29" spans="2:19" ht="30" customHeight="1" x14ac:dyDescent="0.25">
      <c r="B29" s="65"/>
      <c r="C29" s="65"/>
      <c r="D29" s="65"/>
      <c r="E29" s="65"/>
      <c r="F29" s="65"/>
      <c r="I29" s="65"/>
      <c r="J29" s="65"/>
      <c r="K29" s="65"/>
      <c r="L29" s="65"/>
      <c r="M29" s="143">
        <v>4</v>
      </c>
      <c r="N29" s="63">
        <v>50000</v>
      </c>
      <c r="O29" s="63">
        <f>PV(12%,4,0,-50000)</f>
        <v>31775.903920241559</v>
      </c>
      <c r="Q29" s="143">
        <v>4</v>
      </c>
      <c r="R29" s="63">
        <v>10000</v>
      </c>
      <c r="S29" s="63">
        <f>PV(8%,4,0,-10000)</f>
        <v>7350.2985279645327</v>
      </c>
    </row>
    <row r="30" spans="2:19" ht="31.5" customHeight="1" x14ac:dyDescent="0.25">
      <c r="B30" s="65"/>
      <c r="C30" s="65"/>
      <c r="D30" s="65"/>
      <c r="E30" s="65"/>
      <c r="F30" s="65"/>
      <c r="I30" s="65"/>
      <c r="J30" s="65"/>
      <c r="M30" s="143">
        <v>5</v>
      </c>
      <c r="N30" s="63">
        <v>55000</v>
      </c>
      <c r="O30" s="63">
        <f>PV(12%,5,0,-55000)</f>
        <v>31208.477064522958</v>
      </c>
      <c r="Q30" s="143">
        <v>5</v>
      </c>
      <c r="R30" s="63">
        <v>5000</v>
      </c>
      <c r="S30" s="63">
        <f>PV(8%,5,0,-5000)</f>
        <v>3402.915985168765</v>
      </c>
    </row>
    <row r="31" spans="2:19" ht="33.75" x14ac:dyDescent="0.25">
      <c r="B31" s="65"/>
      <c r="C31" s="65"/>
      <c r="D31" s="65"/>
      <c r="E31" s="65"/>
      <c r="F31" s="65"/>
      <c r="G31" s="65"/>
      <c r="H31" s="65"/>
      <c r="I31" s="65"/>
      <c r="J31" s="65"/>
      <c r="O31" s="144">
        <f>SUM(O26:O30)</f>
        <v>145237.70642208226</v>
      </c>
      <c r="R31" s="61"/>
      <c r="S31" s="144">
        <f>SUM(S26:S30)</f>
        <v>101612.07749133784</v>
      </c>
    </row>
    <row r="32" spans="2:19" ht="32.25" customHeight="1" x14ac:dyDescent="0.25">
      <c r="B32" s="65"/>
      <c r="C32" s="65"/>
      <c r="D32" s="65"/>
      <c r="E32" s="65"/>
      <c r="F32" s="65"/>
      <c r="G32" s="65"/>
      <c r="H32" s="65"/>
      <c r="I32" s="65"/>
      <c r="J32" s="65"/>
      <c r="O32" s="144">
        <f>O12</f>
        <v>130000</v>
      </c>
      <c r="R32" s="61"/>
      <c r="S32" s="144">
        <f>P12</f>
        <v>85000</v>
      </c>
    </row>
    <row r="33" spans="2:19" ht="34.5" customHeight="1" x14ac:dyDescent="0.25">
      <c r="B33" s="65"/>
      <c r="C33" s="65"/>
      <c r="D33" s="65"/>
      <c r="E33" s="65"/>
      <c r="F33" s="65"/>
      <c r="G33" s="65"/>
      <c r="H33" s="65"/>
      <c r="I33" s="65"/>
      <c r="J33" s="65"/>
      <c r="O33" s="145">
        <f>O31-O32</f>
        <v>15237.706422082265</v>
      </c>
      <c r="R33" s="61"/>
      <c r="S33" s="145">
        <f>S31-S32</f>
        <v>16612.077491337841</v>
      </c>
    </row>
    <row r="34" spans="2:19" ht="23.25" x14ac:dyDescent="0.25">
      <c r="B34" s="65"/>
      <c r="C34" s="65"/>
      <c r="D34" s="65"/>
      <c r="E34" s="65"/>
      <c r="F34" s="65"/>
      <c r="G34" s="67">
        <v>120</v>
      </c>
      <c r="H34" s="68"/>
      <c r="I34" s="65"/>
      <c r="J34" s="65"/>
    </row>
    <row r="35" spans="2:19" ht="36" customHeight="1" x14ac:dyDescent="0.25">
      <c r="B35" s="65"/>
      <c r="C35" s="65"/>
      <c r="D35" s="65"/>
      <c r="E35" s="65"/>
      <c r="F35" s="65"/>
      <c r="G35" s="67"/>
      <c r="H35" s="68"/>
      <c r="I35" s="65"/>
      <c r="J35" s="65"/>
    </row>
    <row r="36" spans="2:19" ht="33" customHeight="1" x14ac:dyDescent="0.25">
      <c r="B36" s="65"/>
      <c r="C36" s="65"/>
      <c r="D36" s="65"/>
      <c r="E36" s="65"/>
      <c r="F36" s="65"/>
      <c r="I36" s="65"/>
      <c r="J36" s="65"/>
    </row>
    <row r="37" spans="2:19" ht="23.25" x14ac:dyDescent="0.25">
      <c r="C37" s="70"/>
      <c r="D37" s="70"/>
      <c r="E37" s="70"/>
      <c r="F37" s="70"/>
      <c r="G37" s="65"/>
      <c r="H37" s="65"/>
      <c r="I37" s="65">
        <v>2000</v>
      </c>
      <c r="J37" s="71"/>
    </row>
    <row r="38" spans="2:19" x14ac:dyDescent="0.25">
      <c r="C38" s="65"/>
      <c r="D38" s="65"/>
      <c r="E38" s="65"/>
      <c r="F38" s="65"/>
      <c r="G38" s="65"/>
      <c r="H38" s="65">
        <v>1</v>
      </c>
      <c r="I38" s="65"/>
      <c r="J38" s="65"/>
    </row>
    <row r="39" spans="2:19" x14ac:dyDescent="0.25">
      <c r="C39" s="65"/>
      <c r="D39" s="65"/>
      <c r="E39" s="65"/>
      <c r="F39" s="65"/>
      <c r="G39" s="65"/>
      <c r="H39" s="65"/>
      <c r="I39" s="65"/>
      <c r="J39" s="65"/>
    </row>
    <row r="40" spans="2:19" x14ac:dyDescent="0.25">
      <c r="C40" s="65"/>
      <c r="D40" s="65"/>
      <c r="E40" s="65"/>
      <c r="F40" s="65"/>
      <c r="G40" s="65"/>
      <c r="H40" s="65"/>
      <c r="I40" s="65"/>
      <c r="J40" s="65"/>
    </row>
    <row r="41" spans="2:19" ht="31.5" customHeight="1" x14ac:dyDescent="0.25">
      <c r="C41" s="65"/>
      <c r="D41" s="65"/>
      <c r="E41" s="65"/>
      <c r="F41" s="65"/>
      <c r="G41" s="65"/>
      <c r="H41" s="65"/>
      <c r="I41" s="65"/>
      <c r="J41" s="65"/>
    </row>
    <row r="42" spans="2:19" x14ac:dyDescent="0.25">
      <c r="C42" s="65"/>
      <c r="D42" s="65"/>
      <c r="E42" s="99"/>
      <c r="F42" s="99"/>
      <c r="G42" s="99"/>
      <c r="H42" s="99"/>
      <c r="I42" s="65"/>
      <c r="J42" s="65"/>
    </row>
    <row r="43" spans="2:19" ht="15" customHeight="1" x14ac:dyDescent="0.25">
      <c r="C43" s="65"/>
      <c r="D43" s="65"/>
      <c r="E43" s="99"/>
      <c r="F43" s="99"/>
      <c r="G43" s="99"/>
      <c r="H43" s="99"/>
      <c r="I43" s="65"/>
      <c r="J43" s="65"/>
      <c r="K43" s="65"/>
      <c r="L43" s="65"/>
      <c r="M43" s="65"/>
    </row>
    <row r="44" spans="2:19" ht="15" customHeight="1" x14ac:dyDescent="0.25">
      <c r="C44" s="65"/>
      <c r="D44" s="65"/>
      <c r="E44" s="65"/>
      <c r="F44" s="65"/>
      <c r="G44" s="65"/>
      <c r="H44" s="65"/>
      <c r="I44" s="65"/>
      <c r="J44" s="65"/>
      <c r="K44" s="65"/>
      <c r="L44" s="65"/>
      <c r="M44" s="74"/>
    </row>
    <row r="45" spans="2:19" x14ac:dyDescent="0.25">
      <c r="M45" s="74"/>
    </row>
    <row r="46" spans="2:19" x14ac:dyDescent="0.25">
      <c r="M46" s="74"/>
    </row>
    <row r="47" spans="2:19" x14ac:dyDescent="0.25">
      <c r="M47" s="74"/>
    </row>
    <row r="48" spans="2:19" x14ac:dyDescent="0.25">
      <c r="M48" s="74"/>
    </row>
    <row r="49" spans="13:14" x14ac:dyDescent="0.25">
      <c r="M49" s="74"/>
    </row>
    <row r="50" spans="13:14" x14ac:dyDescent="0.25">
      <c r="M50" s="74"/>
    </row>
    <row r="53" spans="13:14" x14ac:dyDescent="0.25">
      <c r="N53" s="75"/>
    </row>
  </sheetData>
  <mergeCells count="8">
    <mergeCell ref="R25:S25"/>
    <mergeCell ref="E42:F43"/>
    <mergeCell ref="G42:H43"/>
    <mergeCell ref="N13:P13"/>
    <mergeCell ref="N15:P15"/>
    <mergeCell ref="O16:P16"/>
    <mergeCell ref="N17:P17"/>
    <mergeCell ref="N25:O25"/>
  </mergeCells>
  <pageMargins left="0.7" right="0.7" top="0.75" bottom="0.75" header="0.3" footer="0.3"/>
  <pageSetup scale="47"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A4D1-A4FA-45FF-AF08-A1AB8EB8815D}">
  <sheetPr>
    <pageSetUpPr fitToPage="1"/>
  </sheetPr>
  <dimension ref="B8:U54"/>
  <sheetViews>
    <sheetView zoomScale="70" zoomScaleNormal="70" workbookViewId="0"/>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5.5703125" style="6" customWidth="1"/>
    <col min="18" max="18" width="7.140625" style="6" customWidth="1"/>
    <col min="19" max="19" width="28.5703125" style="6" customWidth="1"/>
    <col min="20" max="20" width="9.140625" style="6"/>
    <col min="21" max="21" width="24.28515625" style="6" customWidth="1"/>
    <col min="22" max="16384" width="9.140625" style="6"/>
  </cols>
  <sheetData>
    <row r="8" spans="9:17" x14ac:dyDescent="0.25">
      <c r="I8" s="8"/>
    </row>
    <row r="13" spans="9:17" ht="54" x14ac:dyDescent="0.35">
      <c r="P13" s="112"/>
      <c r="Q13" s="130" t="s">
        <v>72</v>
      </c>
    </row>
    <row r="14" spans="9:17" ht="51" x14ac:dyDescent="0.35">
      <c r="P14" s="114" t="s">
        <v>74</v>
      </c>
      <c r="Q14" s="63">
        <v>18250</v>
      </c>
    </row>
    <row r="15" spans="9:17" ht="25.5" x14ac:dyDescent="0.35">
      <c r="P15" s="131"/>
      <c r="Q15" s="132"/>
    </row>
    <row r="16" spans="9:17" ht="27" x14ac:dyDescent="0.25">
      <c r="P16" s="118" t="s">
        <v>75</v>
      </c>
      <c r="Q16" s="119">
        <v>0.1</v>
      </c>
    </row>
    <row r="17" spans="2:21" ht="25.5" x14ac:dyDescent="0.35">
      <c r="P17" s="131"/>
      <c r="Q17" s="132"/>
    </row>
    <row r="18" spans="2:21" ht="36" customHeight="1" x14ac:dyDescent="0.25">
      <c r="P18" s="118" t="s">
        <v>76</v>
      </c>
      <c r="Q18" s="133" t="s">
        <v>78</v>
      </c>
      <c r="S18" s="134" t="s">
        <v>79</v>
      </c>
      <c r="U18" s="134" t="s">
        <v>80</v>
      </c>
    </row>
    <row r="19" spans="2:21" ht="18.75" customHeight="1" x14ac:dyDescent="0.25">
      <c r="P19" s="135"/>
      <c r="Q19" s="132"/>
    </row>
    <row r="20" spans="2:21" ht="18.75" customHeight="1" x14ac:dyDescent="0.35">
      <c r="P20" s="118">
        <v>1</v>
      </c>
      <c r="Q20" s="63">
        <v>4000</v>
      </c>
      <c r="S20" s="136">
        <f>PV(10%,1,0,-4000)</f>
        <v>3636.363636363636</v>
      </c>
      <c r="U20" s="63">
        <f>-Q14</f>
        <v>-18250</v>
      </c>
    </row>
    <row r="21" spans="2:21" ht="27" x14ac:dyDescent="0.35">
      <c r="P21" s="118">
        <v>2</v>
      </c>
      <c r="Q21" s="63">
        <v>4000</v>
      </c>
      <c r="S21" s="136">
        <f>PV(10%,2,0,-4000)</f>
        <v>3305.7851239669417</v>
      </c>
      <c r="U21" s="63">
        <v>4000</v>
      </c>
    </row>
    <row r="22" spans="2:21" ht="27" x14ac:dyDescent="0.35">
      <c r="P22" s="118">
        <v>3</v>
      </c>
      <c r="Q22" s="63">
        <v>4000</v>
      </c>
      <c r="S22" s="136">
        <f>PV(10%,3,0,-4000)</f>
        <v>3005.2592036063102</v>
      </c>
      <c r="U22" s="63">
        <v>4000</v>
      </c>
    </row>
    <row r="23" spans="2:21" ht="27" x14ac:dyDescent="0.35">
      <c r="P23" s="118">
        <v>4</v>
      </c>
      <c r="Q23" s="63">
        <v>4000</v>
      </c>
      <c r="S23" s="136">
        <f>PV(10%,4,0,-4000)</f>
        <v>2732.0538214602821</v>
      </c>
      <c r="U23" s="63">
        <v>4000</v>
      </c>
    </row>
    <row r="24" spans="2:21" ht="27" x14ac:dyDescent="0.35">
      <c r="P24" s="118">
        <v>5</v>
      </c>
      <c r="Q24" s="63">
        <v>4000</v>
      </c>
      <c r="S24" s="136">
        <f>PV(10%,5,0,-4000)</f>
        <v>2483.6852922366197</v>
      </c>
      <c r="U24" s="63">
        <v>4000</v>
      </c>
    </row>
    <row r="25" spans="2:21" ht="29.25" customHeight="1" x14ac:dyDescent="0.35">
      <c r="P25" s="118">
        <v>6</v>
      </c>
      <c r="Q25" s="63">
        <v>4000</v>
      </c>
      <c r="S25" s="136">
        <f>PV(10%,6,0,-4000)</f>
        <v>2257.8957202151087</v>
      </c>
      <c r="U25" s="63">
        <v>4000</v>
      </c>
    </row>
    <row r="26" spans="2:21" ht="30" customHeight="1" x14ac:dyDescent="0.35">
      <c r="P26" s="118">
        <v>7</v>
      </c>
      <c r="Q26" s="63">
        <v>4000</v>
      </c>
      <c r="S26" s="136">
        <f>PV(10%,7,0,-4000)</f>
        <v>2052.6324729228259</v>
      </c>
      <c r="U26" s="63">
        <v>4000</v>
      </c>
    </row>
    <row r="27" spans="2:21" ht="48.75" customHeight="1" x14ac:dyDescent="0.25">
      <c r="P27" s="6"/>
      <c r="S27" s="137">
        <f>SUM(S20:S26)</f>
        <v>19473.675270771724</v>
      </c>
      <c r="U27" s="63">
        <v>4000</v>
      </c>
    </row>
    <row r="28" spans="2:21" ht="37.5" customHeight="1" x14ac:dyDescent="0.25">
      <c r="P28" s="6"/>
      <c r="S28" s="137">
        <f>Q14</f>
        <v>18250</v>
      </c>
    </row>
    <row r="29" spans="2:21" ht="30" customHeight="1" x14ac:dyDescent="0.25">
      <c r="B29" s="65"/>
      <c r="C29" s="65"/>
      <c r="D29" s="65"/>
      <c r="E29" s="65"/>
      <c r="F29" s="65"/>
      <c r="P29" s="6"/>
    </row>
    <row r="30" spans="2:21" ht="31.5" customHeight="1" x14ac:dyDescent="0.25">
      <c r="B30" s="65"/>
      <c r="C30" s="65"/>
      <c r="D30" s="65"/>
      <c r="E30" s="65"/>
      <c r="F30" s="65"/>
      <c r="I30" s="65"/>
      <c r="J30" s="65"/>
      <c r="K30" s="65"/>
      <c r="L30" s="65"/>
      <c r="N30" s="65"/>
      <c r="P30" s="6"/>
      <c r="S30" s="138">
        <f>S27-S28</f>
        <v>1223.6752707717242</v>
      </c>
      <c r="U30" s="139">
        <f>IRR(U20:U27)</f>
        <v>0.1200868478128827</v>
      </c>
    </row>
    <row r="31" spans="2:21" x14ac:dyDescent="0.25">
      <c r="B31" s="65"/>
      <c r="C31" s="65"/>
      <c r="D31" s="65"/>
      <c r="E31" s="65"/>
      <c r="F31" s="65"/>
      <c r="I31" s="65"/>
      <c r="J31" s="65"/>
      <c r="N31" s="65"/>
      <c r="P31" s="6"/>
    </row>
    <row r="32" spans="2:21" ht="32.25" customHeight="1" x14ac:dyDescent="0.25">
      <c r="B32" s="65"/>
      <c r="C32" s="65"/>
      <c r="D32" s="65"/>
      <c r="E32" s="65"/>
      <c r="F32" s="65"/>
      <c r="G32" s="65"/>
      <c r="H32" s="65"/>
      <c r="I32" s="65"/>
      <c r="J32" s="65"/>
      <c r="N32" s="94"/>
      <c r="P32" s="6"/>
    </row>
    <row r="33" spans="2:17" ht="34.5" customHeight="1" x14ac:dyDescent="0.25">
      <c r="B33" s="65"/>
      <c r="C33" s="65"/>
      <c r="D33" s="65"/>
      <c r="E33" s="65"/>
      <c r="F33" s="65"/>
      <c r="G33" s="65"/>
      <c r="H33" s="65"/>
      <c r="I33" s="65"/>
      <c r="J33" s="65"/>
      <c r="N33" s="94"/>
      <c r="P33" s="6"/>
    </row>
    <row r="34" spans="2:17" ht="31.5" x14ac:dyDescent="0.25">
      <c r="B34" s="65"/>
      <c r="C34" s="65"/>
      <c r="D34" s="65"/>
      <c r="E34" s="65"/>
      <c r="F34" s="65"/>
      <c r="G34" s="65"/>
      <c r="H34" s="65"/>
      <c r="I34" s="65"/>
      <c r="J34" s="65"/>
      <c r="N34" s="66"/>
      <c r="P34" s="6"/>
    </row>
    <row r="35" spans="2:17" ht="36" customHeight="1" x14ac:dyDescent="0.25">
      <c r="B35" s="65"/>
      <c r="C35" s="65"/>
      <c r="D35" s="65"/>
      <c r="E35" s="65"/>
      <c r="F35" s="65"/>
      <c r="G35" s="67">
        <v>120</v>
      </c>
      <c r="H35" s="68"/>
      <c r="I35" s="65"/>
      <c r="J35" s="65"/>
      <c r="P35" s="6"/>
    </row>
    <row r="36" spans="2:17" ht="33" customHeight="1" x14ac:dyDescent="0.25">
      <c r="B36" s="65"/>
      <c r="C36" s="65"/>
      <c r="D36" s="65"/>
      <c r="E36" s="65"/>
      <c r="F36" s="65"/>
      <c r="G36" s="67"/>
      <c r="H36" s="68"/>
      <c r="I36" s="65"/>
      <c r="J36" s="65"/>
      <c r="P36" s="6"/>
    </row>
    <row r="37" spans="2:17" x14ac:dyDescent="0.25">
      <c r="B37" s="65"/>
      <c r="C37" s="65"/>
      <c r="D37" s="65"/>
      <c r="E37" s="65"/>
      <c r="F37" s="65"/>
      <c r="I37" s="65"/>
      <c r="J37" s="65"/>
      <c r="O37" s="69">
        <v>0</v>
      </c>
      <c r="P37" s="6"/>
    </row>
    <row r="38" spans="2:17" ht="23.25" x14ac:dyDescent="0.25">
      <c r="C38" s="70"/>
      <c r="D38" s="70"/>
      <c r="E38" s="70"/>
      <c r="F38" s="70"/>
      <c r="G38" s="65"/>
      <c r="H38" s="65"/>
      <c r="I38" s="65">
        <v>2000</v>
      </c>
      <c r="J38" s="71"/>
      <c r="O38" s="69"/>
      <c r="Q38" s="140"/>
    </row>
    <row r="39" spans="2:17" x14ac:dyDescent="0.25">
      <c r="C39" s="65"/>
      <c r="D39" s="65"/>
      <c r="E39" s="65"/>
      <c r="F39" s="65"/>
      <c r="G39" s="65"/>
      <c r="H39" s="65">
        <v>1</v>
      </c>
      <c r="I39" s="65"/>
      <c r="J39" s="65"/>
      <c r="O39" s="69">
        <v>60000</v>
      </c>
    </row>
    <row r="40" spans="2:17" x14ac:dyDescent="0.25">
      <c r="C40" s="65"/>
      <c r="D40" s="65"/>
      <c r="E40" s="65"/>
      <c r="F40" s="65"/>
      <c r="G40" s="65"/>
      <c r="H40" s="65"/>
      <c r="I40" s="65"/>
      <c r="J40" s="65"/>
      <c r="O40" s="69"/>
    </row>
    <row r="41" spans="2:17" ht="31.5" customHeight="1" x14ac:dyDescent="0.25">
      <c r="C41" s="65"/>
      <c r="D41" s="65"/>
      <c r="E41" s="65"/>
      <c r="F41" s="65"/>
      <c r="G41" s="65"/>
      <c r="H41" s="65"/>
      <c r="I41" s="65"/>
      <c r="J41" s="65"/>
      <c r="O41" s="69">
        <v>110000</v>
      </c>
    </row>
    <row r="42" spans="2:17" x14ac:dyDescent="0.25">
      <c r="C42" s="65"/>
      <c r="D42" s="65"/>
      <c r="E42" s="65"/>
      <c r="F42" s="65"/>
      <c r="G42" s="65"/>
      <c r="H42" s="65"/>
      <c r="I42" s="65"/>
      <c r="J42" s="65"/>
      <c r="O42" s="69"/>
    </row>
    <row r="43" spans="2:17" x14ac:dyDescent="0.25">
      <c r="C43" s="65"/>
      <c r="D43" s="65"/>
      <c r="E43" s="99"/>
      <c r="F43" s="99"/>
      <c r="G43" s="99"/>
      <c r="H43" s="99"/>
      <c r="I43" s="65"/>
      <c r="J43" s="65"/>
      <c r="N43" s="65"/>
      <c r="O43" s="73"/>
    </row>
    <row r="44" spans="2:17" x14ac:dyDescent="0.25">
      <c r="C44" s="65"/>
      <c r="D44" s="65"/>
      <c r="E44" s="99"/>
      <c r="F44" s="99"/>
      <c r="G44" s="99"/>
      <c r="H44" s="99"/>
      <c r="I44" s="65"/>
      <c r="J44" s="65"/>
      <c r="K44" s="65"/>
      <c r="L44" s="65"/>
      <c r="M44" s="65"/>
      <c r="N44" s="65"/>
      <c r="O44" s="65"/>
    </row>
    <row r="45" spans="2:17" ht="15" customHeight="1" x14ac:dyDescent="0.25">
      <c r="C45" s="65"/>
      <c r="D45" s="65"/>
      <c r="E45" s="65"/>
      <c r="F45" s="65"/>
      <c r="G45" s="65"/>
      <c r="H45" s="65"/>
      <c r="I45" s="65"/>
      <c r="J45" s="65"/>
      <c r="K45" s="65"/>
      <c r="L45" s="65"/>
      <c r="M45" s="74"/>
      <c r="N45" s="74"/>
      <c r="O45" s="65"/>
    </row>
    <row r="46" spans="2:17" x14ac:dyDescent="0.25">
      <c r="M46" s="74"/>
      <c r="N46" s="74"/>
    </row>
    <row r="47" spans="2:17" x14ac:dyDescent="0.25">
      <c r="M47" s="74"/>
      <c r="N47" s="74"/>
    </row>
    <row r="48" spans="2:17" x14ac:dyDescent="0.25">
      <c r="M48" s="74"/>
      <c r="N48" s="74"/>
    </row>
    <row r="49" spans="13:16" x14ac:dyDescent="0.25">
      <c r="M49" s="74"/>
      <c r="N49" s="74"/>
    </row>
    <row r="50" spans="13:16" x14ac:dyDescent="0.25">
      <c r="M50" s="74"/>
      <c r="N50" s="74"/>
    </row>
    <row r="51" spans="13:16" x14ac:dyDescent="0.25">
      <c r="M51" s="74"/>
      <c r="N51" s="74"/>
    </row>
    <row r="54" spans="13:16" x14ac:dyDescent="0.25">
      <c r="P54" s="75"/>
    </row>
  </sheetData>
  <mergeCells count="3">
    <mergeCell ref="N32:N33"/>
    <mergeCell ref="E43:F44"/>
    <mergeCell ref="G43:H44"/>
  </mergeCells>
  <pageMargins left="0.7" right="0.7" top="0.75" bottom="0.75" header="0.3" footer="0.3"/>
  <pageSetup scale="41"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BC48-78C1-4D60-A05F-CFAD69F738B2}">
  <sheetPr>
    <pageSetUpPr fitToPage="1"/>
  </sheetPr>
  <dimension ref="B8:U54"/>
  <sheetViews>
    <sheetView zoomScale="70" zoomScaleNormal="70" workbookViewId="0">
      <selection activeCell="J26" sqref="J26"/>
    </sheetView>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5.5703125" style="6" customWidth="1"/>
    <col min="18" max="18" width="7.140625" style="6" customWidth="1"/>
    <col min="19" max="19" width="28.5703125" style="6" customWidth="1"/>
    <col min="20" max="20" width="9.140625" style="6"/>
    <col min="21" max="21" width="24.28515625" style="6" customWidth="1"/>
    <col min="22" max="16384" width="9.140625" style="6"/>
  </cols>
  <sheetData>
    <row r="8" spans="9:17" x14ac:dyDescent="0.25">
      <c r="I8" s="8"/>
    </row>
    <row r="13" spans="9:17" ht="54" x14ac:dyDescent="0.35">
      <c r="P13" s="112"/>
      <c r="Q13" s="130" t="s">
        <v>72</v>
      </c>
    </row>
    <row r="14" spans="9:17" ht="51" x14ac:dyDescent="0.35">
      <c r="P14" s="114" t="s">
        <v>74</v>
      </c>
      <c r="Q14" s="63">
        <v>18250</v>
      </c>
    </row>
    <row r="15" spans="9:17" ht="25.5" x14ac:dyDescent="0.35">
      <c r="P15" s="131"/>
      <c r="Q15" s="132"/>
    </row>
    <row r="16" spans="9:17" ht="27" x14ac:dyDescent="0.25">
      <c r="P16" s="118" t="s">
        <v>75</v>
      </c>
      <c r="Q16" s="119">
        <v>0.1</v>
      </c>
    </row>
    <row r="17" spans="2:21" ht="25.5" x14ac:dyDescent="0.35">
      <c r="P17" s="131"/>
      <c r="Q17" s="132"/>
    </row>
    <row r="18" spans="2:21" ht="36" customHeight="1" x14ac:dyDescent="0.25">
      <c r="P18" s="118" t="s">
        <v>76</v>
      </c>
      <c r="Q18" s="133" t="s">
        <v>78</v>
      </c>
      <c r="S18" s="134" t="s">
        <v>79</v>
      </c>
      <c r="U18" s="134" t="s">
        <v>80</v>
      </c>
    </row>
    <row r="19" spans="2:21" ht="18.75" customHeight="1" x14ac:dyDescent="0.25">
      <c r="P19" s="135"/>
      <c r="Q19" s="132"/>
    </row>
    <row r="20" spans="2:21" ht="18.75" customHeight="1" x14ac:dyDescent="0.35">
      <c r="P20" s="118">
        <v>1</v>
      </c>
      <c r="Q20" s="63">
        <v>4000</v>
      </c>
      <c r="S20" s="136">
        <f>PV(10%,1,0,-4000)</f>
        <v>3636.363636363636</v>
      </c>
      <c r="U20" s="63">
        <f>-Q14</f>
        <v>-18250</v>
      </c>
    </row>
    <row r="21" spans="2:21" ht="27" x14ac:dyDescent="0.35">
      <c r="P21" s="118">
        <v>2</v>
      </c>
      <c r="Q21" s="63">
        <v>4000</v>
      </c>
      <c r="S21" s="136">
        <f>PV(10%,2,0,-4000)</f>
        <v>3305.7851239669417</v>
      </c>
      <c r="U21" s="63">
        <v>4000</v>
      </c>
    </row>
    <row r="22" spans="2:21" ht="27" x14ac:dyDescent="0.35">
      <c r="P22" s="118">
        <v>3</v>
      </c>
      <c r="Q22" s="63">
        <v>4000</v>
      </c>
      <c r="S22" s="136">
        <f>PV(10%,3,0,-4000)</f>
        <v>3005.2592036063102</v>
      </c>
      <c r="U22" s="63">
        <v>4000</v>
      </c>
    </row>
    <row r="23" spans="2:21" ht="27" x14ac:dyDescent="0.35">
      <c r="P23" s="118">
        <v>4</v>
      </c>
      <c r="Q23" s="63">
        <v>4000</v>
      </c>
      <c r="S23" s="136">
        <f>PV(10%,4,0,-4000)</f>
        <v>2732.0538214602821</v>
      </c>
      <c r="U23" s="63">
        <v>4000</v>
      </c>
    </row>
    <row r="24" spans="2:21" ht="27" x14ac:dyDescent="0.35">
      <c r="P24" s="118">
        <v>5</v>
      </c>
      <c r="Q24" s="63">
        <v>4000</v>
      </c>
      <c r="S24" s="136">
        <f>PV(10%,5,0,-4000)</f>
        <v>2483.6852922366197</v>
      </c>
      <c r="U24" s="63">
        <v>4000</v>
      </c>
    </row>
    <row r="25" spans="2:21" ht="29.25" customHeight="1" x14ac:dyDescent="0.35">
      <c r="P25" s="118">
        <v>6</v>
      </c>
      <c r="Q25" s="63">
        <v>4000</v>
      </c>
      <c r="S25" s="136">
        <f>PV(10%,6,0,-4000)</f>
        <v>2257.8957202151087</v>
      </c>
      <c r="U25" s="63">
        <v>4000</v>
      </c>
    </row>
    <row r="26" spans="2:21" ht="30" customHeight="1" x14ac:dyDescent="0.35">
      <c r="P26" s="118">
        <v>7</v>
      </c>
      <c r="Q26" s="63">
        <v>4000</v>
      </c>
      <c r="S26" s="136">
        <f>PV(10%,7,0,-4000)</f>
        <v>2052.6324729228259</v>
      </c>
      <c r="U26" s="63">
        <v>4000</v>
      </c>
    </row>
    <row r="27" spans="2:21" ht="48.75" customHeight="1" x14ac:dyDescent="0.25">
      <c r="P27" s="6"/>
      <c r="S27" s="137">
        <f>SUM(S20:S26)</f>
        <v>19473.675270771724</v>
      </c>
      <c r="U27" s="63">
        <v>4000</v>
      </c>
    </row>
    <row r="28" spans="2:21" ht="37.5" customHeight="1" x14ac:dyDescent="0.25">
      <c r="P28" s="6"/>
      <c r="S28" s="137">
        <f>Q14</f>
        <v>18250</v>
      </c>
    </row>
    <row r="29" spans="2:21" ht="30" customHeight="1" x14ac:dyDescent="0.25">
      <c r="B29" s="65"/>
      <c r="C29" s="65"/>
      <c r="D29" s="65"/>
      <c r="E29" s="65"/>
      <c r="F29" s="65"/>
      <c r="P29" s="6"/>
    </row>
    <row r="30" spans="2:21" ht="31.5" customHeight="1" x14ac:dyDescent="0.25">
      <c r="B30" s="65"/>
      <c r="C30" s="65"/>
      <c r="D30" s="65"/>
      <c r="E30" s="65"/>
      <c r="F30" s="65"/>
      <c r="I30" s="65"/>
      <c r="J30" s="65"/>
      <c r="K30" s="65"/>
      <c r="L30" s="65"/>
      <c r="N30" s="65"/>
      <c r="P30" s="6"/>
      <c r="S30" s="138">
        <f>S27-S28</f>
        <v>1223.6752707717242</v>
      </c>
      <c r="U30" s="139">
        <f>IRR(U20:U27)</f>
        <v>0.1200868478128827</v>
      </c>
    </row>
    <row r="31" spans="2:21" x14ac:dyDescent="0.25">
      <c r="B31" s="65"/>
      <c r="C31" s="65"/>
      <c r="D31" s="65"/>
      <c r="E31" s="65"/>
      <c r="F31" s="65"/>
      <c r="I31" s="65"/>
      <c r="J31" s="65"/>
      <c r="N31" s="65"/>
      <c r="P31" s="6"/>
    </row>
    <row r="32" spans="2:21" ht="32.25" customHeight="1" x14ac:dyDescent="0.25">
      <c r="B32" s="65"/>
      <c r="C32" s="65"/>
      <c r="D32" s="65"/>
      <c r="E32" s="65"/>
      <c r="F32" s="65"/>
      <c r="G32" s="65"/>
      <c r="H32" s="65"/>
      <c r="I32" s="65"/>
      <c r="J32" s="65"/>
      <c r="N32" s="94"/>
      <c r="P32" s="6"/>
    </row>
    <row r="33" spans="2:17" ht="34.5" customHeight="1" x14ac:dyDescent="0.25">
      <c r="B33" s="65"/>
      <c r="C33" s="65"/>
      <c r="D33" s="65"/>
      <c r="E33" s="65"/>
      <c r="F33" s="65"/>
      <c r="G33" s="65"/>
      <c r="H33" s="65"/>
      <c r="I33" s="65"/>
      <c r="J33" s="65"/>
      <c r="N33" s="94"/>
      <c r="P33" s="6"/>
    </row>
    <row r="34" spans="2:17" ht="31.5" x14ac:dyDescent="0.25">
      <c r="B34" s="65"/>
      <c r="C34" s="65"/>
      <c r="D34" s="65"/>
      <c r="E34" s="65"/>
      <c r="F34" s="65"/>
      <c r="G34" s="65"/>
      <c r="H34" s="65"/>
      <c r="I34" s="65"/>
      <c r="J34" s="65"/>
      <c r="N34" s="66"/>
      <c r="P34" s="6"/>
    </row>
    <row r="35" spans="2:17" ht="36" customHeight="1" x14ac:dyDescent="0.25">
      <c r="B35" s="65"/>
      <c r="C35" s="65"/>
      <c r="D35" s="65"/>
      <c r="E35" s="65"/>
      <c r="F35" s="65"/>
      <c r="G35" s="67">
        <v>120</v>
      </c>
      <c r="H35" s="68"/>
      <c r="I35" s="65"/>
      <c r="J35" s="65"/>
      <c r="P35" s="6"/>
    </row>
    <row r="36" spans="2:17" ht="33" customHeight="1" x14ac:dyDescent="0.25">
      <c r="B36" s="65"/>
      <c r="C36" s="65"/>
      <c r="D36" s="65"/>
      <c r="E36" s="65"/>
      <c r="F36" s="65"/>
      <c r="G36" s="67"/>
      <c r="H36" s="68"/>
      <c r="I36" s="65"/>
      <c r="J36" s="65"/>
      <c r="P36" s="6"/>
    </row>
    <row r="37" spans="2:17" x14ac:dyDescent="0.25">
      <c r="B37" s="65"/>
      <c r="C37" s="65"/>
      <c r="D37" s="65"/>
      <c r="E37" s="65"/>
      <c r="F37" s="65"/>
      <c r="I37" s="65"/>
      <c r="J37" s="65"/>
      <c r="O37" s="69">
        <v>0</v>
      </c>
      <c r="P37" s="6"/>
    </row>
    <row r="38" spans="2:17" ht="23.25" x14ac:dyDescent="0.25">
      <c r="C38" s="70"/>
      <c r="D38" s="70"/>
      <c r="E38" s="70"/>
      <c r="F38" s="70"/>
      <c r="G38" s="65"/>
      <c r="H38" s="65"/>
      <c r="I38" s="65">
        <v>2000</v>
      </c>
      <c r="J38" s="71"/>
      <c r="O38" s="69"/>
      <c r="Q38" s="140"/>
    </row>
    <row r="39" spans="2:17" x14ac:dyDescent="0.25">
      <c r="C39" s="65"/>
      <c r="D39" s="65"/>
      <c r="E39" s="65"/>
      <c r="F39" s="65"/>
      <c r="G39" s="65"/>
      <c r="H39" s="65">
        <v>1</v>
      </c>
      <c r="I39" s="65"/>
      <c r="J39" s="65"/>
      <c r="O39" s="69">
        <v>60000</v>
      </c>
    </row>
    <row r="40" spans="2:17" x14ac:dyDescent="0.25">
      <c r="C40" s="65"/>
      <c r="D40" s="65"/>
      <c r="E40" s="65"/>
      <c r="F40" s="65"/>
      <c r="G40" s="65"/>
      <c r="H40" s="65"/>
      <c r="I40" s="65"/>
      <c r="J40" s="65"/>
      <c r="O40" s="69"/>
    </row>
    <row r="41" spans="2:17" ht="31.5" customHeight="1" x14ac:dyDescent="0.25">
      <c r="C41" s="65"/>
      <c r="D41" s="65"/>
      <c r="E41" s="65"/>
      <c r="F41" s="65"/>
      <c r="G41" s="65"/>
      <c r="H41" s="65"/>
      <c r="I41" s="65"/>
      <c r="J41" s="65"/>
      <c r="O41" s="69">
        <v>110000</v>
      </c>
    </row>
    <row r="42" spans="2:17" x14ac:dyDescent="0.25">
      <c r="C42" s="65"/>
      <c r="D42" s="65"/>
      <c r="E42" s="65"/>
      <c r="F42" s="65"/>
      <c r="G42" s="65"/>
      <c r="H42" s="65"/>
      <c r="I42" s="65"/>
      <c r="J42" s="65"/>
      <c r="O42" s="69"/>
    </row>
    <row r="43" spans="2:17" x14ac:dyDescent="0.25">
      <c r="C43" s="65"/>
      <c r="D43" s="65"/>
      <c r="E43" s="99"/>
      <c r="F43" s="99"/>
      <c r="G43" s="99"/>
      <c r="H43" s="99"/>
      <c r="I43" s="65"/>
      <c r="J43" s="65"/>
      <c r="N43" s="65"/>
      <c r="O43" s="73"/>
    </row>
    <row r="44" spans="2:17" x14ac:dyDescent="0.25">
      <c r="C44" s="65"/>
      <c r="D44" s="65"/>
      <c r="E44" s="99"/>
      <c r="F44" s="99"/>
      <c r="G44" s="99"/>
      <c r="H44" s="99"/>
      <c r="I44" s="65"/>
      <c r="J44" s="65"/>
      <c r="K44" s="65"/>
      <c r="L44" s="65"/>
      <c r="M44" s="65"/>
      <c r="N44" s="65"/>
      <c r="O44" s="65"/>
    </row>
    <row r="45" spans="2:17" ht="15" customHeight="1" x14ac:dyDescent="0.25">
      <c r="C45" s="65"/>
      <c r="D45" s="65"/>
      <c r="E45" s="65"/>
      <c r="F45" s="65"/>
      <c r="G45" s="65"/>
      <c r="H45" s="65"/>
      <c r="I45" s="65"/>
      <c r="J45" s="65"/>
      <c r="K45" s="65"/>
      <c r="L45" s="65"/>
      <c r="M45" s="74"/>
      <c r="N45" s="74"/>
      <c r="O45" s="65"/>
    </row>
    <row r="46" spans="2:17" x14ac:dyDescent="0.25">
      <c r="M46" s="74"/>
      <c r="N46" s="74"/>
    </row>
    <row r="47" spans="2:17" x14ac:dyDescent="0.25">
      <c r="M47" s="74"/>
      <c r="N47" s="74"/>
    </row>
    <row r="48" spans="2:17" x14ac:dyDescent="0.25">
      <c r="M48" s="74"/>
      <c r="N48" s="74"/>
    </row>
    <row r="49" spans="13:16" x14ac:dyDescent="0.25">
      <c r="M49" s="74"/>
      <c r="N49" s="74"/>
    </row>
    <row r="50" spans="13:16" x14ac:dyDescent="0.25">
      <c r="M50" s="74"/>
      <c r="N50" s="74"/>
    </row>
    <row r="51" spans="13:16" x14ac:dyDescent="0.25">
      <c r="M51" s="74"/>
      <c r="N51" s="74"/>
    </row>
    <row r="54" spans="13:16" x14ac:dyDescent="0.25">
      <c r="P54" s="75"/>
    </row>
  </sheetData>
  <mergeCells count="3">
    <mergeCell ref="N32:N33"/>
    <mergeCell ref="E43:F44"/>
    <mergeCell ref="G43:H44"/>
  </mergeCells>
  <pageMargins left="0.7" right="0.7" top="0.75" bottom="0.75" header="0.3" footer="0.3"/>
  <pageSetup scale="41"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87A7E-A34F-4BB3-824E-70393A7ECB49}">
  <sheetPr>
    <pageSetUpPr fitToPage="1"/>
  </sheetPr>
  <dimension ref="B8:U54"/>
  <sheetViews>
    <sheetView zoomScale="70" zoomScaleNormal="70" workbookViewId="0"/>
  </sheetViews>
  <sheetFormatPr defaultColWidth="9.140625" defaultRowHeight="15" x14ac:dyDescent="0.25"/>
  <cols>
    <col min="1" max="6" width="9.140625" style="6"/>
    <col min="7" max="7" width="10.140625" style="6" bestFit="1" customWidth="1"/>
    <col min="8" max="11" width="9.140625" style="6"/>
    <col min="12" max="12" width="13.7109375" style="6" customWidth="1"/>
    <col min="13" max="13" width="12.5703125" style="6" customWidth="1"/>
    <col min="14" max="14" width="11.140625" style="6" customWidth="1"/>
    <col min="15" max="15" width="13.7109375" style="6" customWidth="1"/>
    <col min="16" max="16" width="31.42578125" style="61" customWidth="1"/>
    <col min="17" max="17" width="25.5703125" style="6" customWidth="1"/>
    <col min="18" max="18" width="7.140625" style="6" customWidth="1"/>
    <col min="19" max="19" width="28.5703125" style="6" customWidth="1"/>
    <col min="20" max="20" width="9.140625" style="6"/>
    <col min="21" max="21" width="24.28515625" style="6" customWidth="1"/>
    <col min="22" max="16384" width="9.140625" style="6"/>
  </cols>
  <sheetData>
    <row r="8" spans="9:17" x14ac:dyDescent="0.25">
      <c r="I8" s="8"/>
    </row>
    <row r="13" spans="9:17" ht="54" x14ac:dyDescent="0.35">
      <c r="P13" s="112"/>
      <c r="Q13" s="130" t="s">
        <v>72</v>
      </c>
    </row>
    <row r="14" spans="9:17" ht="51" x14ac:dyDescent="0.35">
      <c r="P14" s="114" t="s">
        <v>74</v>
      </c>
      <c r="Q14" s="63">
        <v>18250</v>
      </c>
    </row>
    <row r="15" spans="9:17" ht="25.5" x14ac:dyDescent="0.35">
      <c r="P15" s="131"/>
      <c r="Q15" s="132"/>
    </row>
    <row r="16" spans="9:17" ht="27" x14ac:dyDescent="0.25">
      <c r="P16" s="118" t="s">
        <v>75</v>
      </c>
      <c r="Q16" s="119">
        <v>0.1</v>
      </c>
    </row>
    <row r="17" spans="2:21" ht="25.5" x14ac:dyDescent="0.35">
      <c r="P17" s="131"/>
      <c r="Q17" s="132"/>
    </row>
    <row r="18" spans="2:21" ht="18.75" customHeight="1" x14ac:dyDescent="0.25">
      <c r="P18" s="118" t="s">
        <v>76</v>
      </c>
      <c r="Q18" s="133" t="s">
        <v>78</v>
      </c>
      <c r="S18" s="134" t="s">
        <v>79</v>
      </c>
      <c r="U18" s="134" t="s">
        <v>80</v>
      </c>
    </row>
    <row r="19" spans="2:21" ht="18.75" customHeight="1" x14ac:dyDescent="0.25">
      <c r="P19" s="135"/>
      <c r="Q19" s="132"/>
    </row>
    <row r="20" spans="2:21" ht="18.75" customHeight="1" x14ac:dyDescent="0.35">
      <c r="P20" s="118">
        <v>1</v>
      </c>
      <c r="Q20" s="63">
        <v>4000</v>
      </c>
      <c r="S20" s="136">
        <f>PV(10%,1,0,-4000)</f>
        <v>3636.363636363636</v>
      </c>
      <c r="U20" s="63">
        <f>-Q14</f>
        <v>-18250</v>
      </c>
    </row>
    <row r="21" spans="2:21" ht="27" x14ac:dyDescent="0.35">
      <c r="P21" s="118">
        <v>2</v>
      </c>
      <c r="Q21" s="63">
        <v>4000</v>
      </c>
      <c r="S21" s="136">
        <f>PV(10%,2,0,-4000)</f>
        <v>3305.7851239669417</v>
      </c>
      <c r="U21" s="63">
        <v>4000</v>
      </c>
    </row>
    <row r="22" spans="2:21" ht="27" x14ac:dyDescent="0.35">
      <c r="P22" s="118">
        <v>3</v>
      </c>
      <c r="Q22" s="63">
        <v>4000</v>
      </c>
      <c r="S22" s="136">
        <f>PV(10%,3,0,-4000)</f>
        <v>3005.2592036063102</v>
      </c>
      <c r="U22" s="63">
        <v>4000</v>
      </c>
    </row>
    <row r="23" spans="2:21" ht="27" x14ac:dyDescent="0.35">
      <c r="P23" s="118">
        <v>4</v>
      </c>
      <c r="Q23" s="63">
        <v>4000</v>
      </c>
      <c r="S23" s="136">
        <f>PV(10%,4,0,-4000)</f>
        <v>2732.0538214602821</v>
      </c>
      <c r="U23" s="63">
        <v>4000</v>
      </c>
    </row>
    <row r="24" spans="2:21" ht="27" x14ac:dyDescent="0.35">
      <c r="P24" s="118">
        <v>5</v>
      </c>
      <c r="Q24" s="63">
        <v>4000</v>
      </c>
      <c r="S24" s="136">
        <f>PV(10%,5,0,-4000)</f>
        <v>2483.6852922366197</v>
      </c>
      <c r="U24" s="63">
        <v>4000</v>
      </c>
    </row>
    <row r="25" spans="2:21" ht="29.25" customHeight="1" x14ac:dyDescent="0.35">
      <c r="P25" s="118">
        <v>6</v>
      </c>
      <c r="Q25" s="63">
        <v>4000</v>
      </c>
      <c r="S25" s="136">
        <f>PV(10%,6,0,-4000)</f>
        <v>2257.8957202151087</v>
      </c>
      <c r="U25" s="63">
        <v>4000</v>
      </c>
    </row>
    <row r="26" spans="2:21" ht="30" customHeight="1" x14ac:dyDescent="0.35">
      <c r="P26" s="118">
        <v>7</v>
      </c>
      <c r="Q26" s="63">
        <v>4000</v>
      </c>
      <c r="S26" s="136">
        <f>PV(10%,7,0,-4000)</f>
        <v>2052.6324729228259</v>
      </c>
      <c r="U26" s="63">
        <v>4000</v>
      </c>
    </row>
    <row r="27" spans="2:21" ht="48.75" customHeight="1" x14ac:dyDescent="0.25">
      <c r="P27" s="6"/>
      <c r="S27" s="137">
        <f>SUM(S20:S26)</f>
        <v>19473.675270771724</v>
      </c>
      <c r="U27" s="63">
        <v>4000</v>
      </c>
    </row>
    <row r="28" spans="2:21" ht="37.5" customHeight="1" x14ac:dyDescent="0.25">
      <c r="P28" s="6"/>
      <c r="S28" s="137">
        <f>Q14</f>
        <v>18250</v>
      </c>
    </row>
    <row r="29" spans="2:21" ht="30" customHeight="1" x14ac:dyDescent="0.25">
      <c r="B29" s="65"/>
      <c r="C29" s="65"/>
      <c r="D29" s="65"/>
      <c r="E29" s="65"/>
      <c r="F29" s="65"/>
      <c r="P29" s="6"/>
    </row>
    <row r="30" spans="2:21" ht="31.5" customHeight="1" x14ac:dyDescent="0.25">
      <c r="B30" s="65"/>
      <c r="C30" s="65"/>
      <c r="D30" s="65"/>
      <c r="E30" s="65"/>
      <c r="F30" s="65"/>
      <c r="I30" s="65"/>
      <c r="J30" s="65"/>
      <c r="K30" s="65"/>
      <c r="L30" s="65"/>
      <c r="N30" s="65"/>
      <c r="P30" s="6"/>
      <c r="S30" s="138">
        <f>S27-S28</f>
        <v>1223.6752707717242</v>
      </c>
      <c r="U30" s="139">
        <f>IRR(U20:U27)</f>
        <v>0.1200868478128827</v>
      </c>
    </row>
    <row r="31" spans="2:21" x14ac:dyDescent="0.25">
      <c r="B31" s="65"/>
      <c r="C31" s="65"/>
      <c r="D31" s="65"/>
      <c r="E31" s="65"/>
      <c r="F31" s="65"/>
      <c r="I31" s="65"/>
      <c r="J31" s="65"/>
      <c r="N31" s="65"/>
      <c r="P31" s="6"/>
    </row>
    <row r="32" spans="2:21" ht="32.25" customHeight="1" x14ac:dyDescent="0.25">
      <c r="B32" s="65"/>
      <c r="C32" s="65"/>
      <c r="D32" s="65"/>
      <c r="E32" s="65"/>
      <c r="F32" s="65"/>
      <c r="G32" s="65"/>
      <c r="H32" s="65"/>
      <c r="I32" s="65"/>
      <c r="J32" s="65"/>
      <c r="N32" s="94"/>
      <c r="P32" s="6"/>
    </row>
    <row r="33" spans="2:17" ht="34.5" customHeight="1" x14ac:dyDescent="0.25">
      <c r="B33" s="65"/>
      <c r="C33" s="65"/>
      <c r="D33" s="65"/>
      <c r="E33" s="65"/>
      <c r="F33" s="65"/>
      <c r="G33" s="65"/>
      <c r="H33" s="65"/>
      <c r="I33" s="65"/>
      <c r="J33" s="65"/>
      <c r="N33" s="94"/>
      <c r="P33" s="6"/>
    </row>
    <row r="34" spans="2:17" ht="31.5" x14ac:dyDescent="0.25">
      <c r="B34" s="65"/>
      <c r="C34" s="65"/>
      <c r="D34" s="65"/>
      <c r="E34" s="65"/>
      <c r="F34" s="65"/>
      <c r="G34" s="65"/>
      <c r="H34" s="65"/>
      <c r="I34" s="65"/>
      <c r="J34" s="65"/>
      <c r="N34" s="66"/>
      <c r="P34" s="6"/>
    </row>
    <row r="35" spans="2:17" ht="36" customHeight="1" x14ac:dyDescent="0.25">
      <c r="B35" s="65"/>
      <c r="C35" s="65"/>
      <c r="D35" s="65"/>
      <c r="E35" s="65"/>
      <c r="F35" s="65"/>
      <c r="G35" s="67">
        <v>120</v>
      </c>
      <c r="H35" s="68"/>
      <c r="I35" s="65"/>
      <c r="J35" s="65"/>
      <c r="P35" s="6"/>
    </row>
    <row r="36" spans="2:17" ht="33" customHeight="1" x14ac:dyDescent="0.25">
      <c r="B36" s="65"/>
      <c r="C36" s="65"/>
      <c r="D36" s="65"/>
      <c r="E36" s="65"/>
      <c r="F36" s="65"/>
      <c r="G36" s="67"/>
      <c r="H36" s="68"/>
      <c r="I36" s="65"/>
      <c r="J36" s="65"/>
      <c r="P36" s="6"/>
    </row>
    <row r="37" spans="2:17" x14ac:dyDescent="0.25">
      <c r="B37" s="65"/>
      <c r="C37" s="65"/>
      <c r="D37" s="65"/>
      <c r="E37" s="65"/>
      <c r="F37" s="65"/>
      <c r="I37" s="65"/>
      <c r="J37" s="65"/>
      <c r="O37" s="69">
        <v>0</v>
      </c>
      <c r="P37" s="6"/>
    </row>
    <row r="38" spans="2:17" ht="23.25" x14ac:dyDescent="0.25">
      <c r="C38" s="70"/>
      <c r="D38" s="70"/>
      <c r="E38" s="70"/>
      <c r="F38" s="70"/>
      <c r="G38" s="65"/>
      <c r="H38" s="65"/>
      <c r="I38" s="65">
        <v>2000</v>
      </c>
      <c r="J38" s="71"/>
      <c r="O38" s="69"/>
      <c r="Q38" s="140"/>
    </row>
    <row r="39" spans="2:17" x14ac:dyDescent="0.25">
      <c r="C39" s="65"/>
      <c r="D39" s="65"/>
      <c r="E39" s="65"/>
      <c r="F39" s="65"/>
      <c r="G39" s="65"/>
      <c r="H39" s="65">
        <v>1</v>
      </c>
      <c r="I39" s="65"/>
      <c r="J39" s="65"/>
      <c r="O39" s="69">
        <v>60000</v>
      </c>
    </row>
    <row r="40" spans="2:17" x14ac:dyDescent="0.25">
      <c r="C40" s="65"/>
      <c r="D40" s="65"/>
      <c r="E40" s="65"/>
      <c r="F40" s="65"/>
      <c r="G40" s="65"/>
      <c r="H40" s="65"/>
      <c r="I40" s="65"/>
      <c r="J40" s="65"/>
      <c r="O40" s="69"/>
    </row>
    <row r="41" spans="2:17" ht="31.5" customHeight="1" x14ac:dyDescent="0.25">
      <c r="C41" s="65"/>
      <c r="D41" s="65"/>
      <c r="E41" s="65"/>
      <c r="F41" s="65"/>
      <c r="G41" s="65"/>
      <c r="H41" s="65"/>
      <c r="I41" s="65"/>
      <c r="J41" s="65"/>
      <c r="O41" s="69">
        <v>110000</v>
      </c>
    </row>
    <row r="42" spans="2:17" x14ac:dyDescent="0.25">
      <c r="C42" s="65"/>
      <c r="D42" s="65"/>
      <c r="E42" s="65"/>
      <c r="F42" s="65"/>
      <c r="G42" s="65"/>
      <c r="H42" s="65"/>
      <c r="I42" s="65"/>
      <c r="J42" s="65"/>
      <c r="O42" s="69"/>
    </row>
    <row r="43" spans="2:17" x14ac:dyDescent="0.25">
      <c r="C43" s="65"/>
      <c r="D43" s="65"/>
      <c r="E43" s="99"/>
      <c r="F43" s="99"/>
      <c r="G43" s="99"/>
      <c r="H43" s="99"/>
      <c r="I43" s="65"/>
      <c r="J43" s="65"/>
      <c r="N43" s="65"/>
      <c r="O43" s="73"/>
    </row>
    <row r="44" spans="2:17" x14ac:dyDescent="0.25">
      <c r="C44" s="65"/>
      <c r="D44" s="65"/>
      <c r="E44" s="99"/>
      <c r="F44" s="99"/>
      <c r="G44" s="99"/>
      <c r="H44" s="99"/>
      <c r="I44" s="65"/>
      <c r="J44" s="65"/>
      <c r="K44" s="65"/>
      <c r="L44" s="65"/>
      <c r="M44" s="65"/>
      <c r="N44" s="65"/>
      <c r="O44" s="65"/>
    </row>
    <row r="45" spans="2:17" ht="15" customHeight="1" x14ac:dyDescent="0.25">
      <c r="C45" s="65"/>
      <c r="D45" s="65"/>
      <c r="E45" s="65"/>
      <c r="F45" s="65"/>
      <c r="G45" s="65"/>
      <c r="H45" s="65"/>
      <c r="I45" s="65"/>
      <c r="J45" s="65"/>
      <c r="K45" s="65"/>
      <c r="L45" s="65"/>
      <c r="M45" s="74"/>
      <c r="N45" s="74"/>
      <c r="O45" s="65"/>
    </row>
    <row r="46" spans="2:17" x14ac:dyDescent="0.25">
      <c r="M46" s="74"/>
      <c r="N46" s="74"/>
    </row>
    <row r="47" spans="2:17" x14ac:dyDescent="0.25">
      <c r="M47" s="74"/>
      <c r="N47" s="74"/>
    </row>
    <row r="48" spans="2:17" x14ac:dyDescent="0.25">
      <c r="M48" s="74"/>
      <c r="N48" s="74"/>
    </row>
    <row r="49" spans="13:16" x14ac:dyDescent="0.25">
      <c r="M49" s="74"/>
      <c r="N49" s="74"/>
    </row>
    <row r="50" spans="13:16" x14ac:dyDescent="0.25">
      <c r="M50" s="74"/>
      <c r="N50" s="74"/>
    </row>
    <row r="51" spans="13:16" x14ac:dyDescent="0.25">
      <c r="M51" s="74"/>
      <c r="N51" s="74"/>
    </row>
    <row r="54" spans="13:16" x14ac:dyDescent="0.25">
      <c r="P54" s="75"/>
    </row>
  </sheetData>
  <mergeCells count="3">
    <mergeCell ref="N32:N33"/>
    <mergeCell ref="E43:F44"/>
    <mergeCell ref="G43:H44"/>
  </mergeCells>
  <pageMargins left="0.7" right="0.7" top="0.75" bottom="0.75" header="0.3" footer="0.3"/>
  <pageSetup scale="4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FirstPage</vt:lpstr>
      <vt:lpstr>Exam Content </vt:lpstr>
      <vt:lpstr>Problem16 </vt:lpstr>
      <vt:lpstr>CheckProblem16</vt:lpstr>
      <vt:lpstr>Problem15</vt:lpstr>
      <vt:lpstr>CheckProblem15</vt:lpstr>
      <vt:lpstr>Problem14</vt:lpstr>
      <vt:lpstr>CheckProblem14</vt:lpstr>
      <vt:lpstr>Problem13 </vt:lpstr>
      <vt:lpstr>CheckProblem13</vt:lpstr>
      <vt:lpstr>Problem12 </vt:lpstr>
      <vt:lpstr>CheckProblem12</vt:lpstr>
      <vt:lpstr>Problem 11</vt:lpstr>
      <vt:lpstr>CheckProblem 11</vt:lpstr>
      <vt:lpstr>Problem 10 </vt:lpstr>
      <vt:lpstr>CheckProblem 10 </vt:lpstr>
      <vt:lpstr>Problem 9 </vt:lpstr>
      <vt:lpstr>CheckProblem 9 </vt:lpstr>
      <vt:lpstr>Problem 8 </vt:lpstr>
      <vt:lpstr>CheckProblem 8 </vt:lpstr>
      <vt:lpstr>CheckProblem 7 </vt:lpstr>
      <vt:lpstr>Problem 7 </vt:lpstr>
      <vt:lpstr>Problem 6 </vt:lpstr>
      <vt:lpstr>CheckProblem 6 </vt:lpstr>
      <vt:lpstr>Problem 5  </vt:lpstr>
      <vt:lpstr>CheckProblem 5 </vt:lpstr>
      <vt:lpstr> Problem 1 </vt:lpstr>
      <vt:lpstr>Check Problem 1</vt:lpstr>
      <vt:lpstr>Problem 2 </vt:lpstr>
      <vt:lpstr>Check Problem 2</vt:lpstr>
      <vt:lpstr>Problem 3 </vt:lpstr>
      <vt:lpstr>Check Problem 3</vt:lpstr>
      <vt:lpstr>Problem 4 </vt:lpstr>
      <vt:lpstr>Check Problem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2022-12-01T03:59:04Z</cp:lastPrinted>
  <dcterms:created xsi:type="dcterms:W3CDTF">2014-10-23T14:45:36Z</dcterms:created>
  <dcterms:modified xsi:type="dcterms:W3CDTF">2022-12-01T04:29:22Z</dcterms:modified>
</cp:coreProperties>
</file>