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OM302S18\OM302 S18\Test 1 S 18 Archives\Test 1 S 18\"/>
    </mc:Choice>
  </mc:AlternateContent>
  <xr:revisionPtr revIDLastSave="0" documentId="8_{0AB094E0-932F-4261-96DA-1D1FABDBF712}" xr6:coauthVersionLast="28" xr6:coauthVersionMax="28" xr10:uidLastSave="{00000000-0000-0000-0000-000000000000}"/>
  <bookViews>
    <workbookView showSheetTabs="0" xWindow="0" yWindow="13230" windowWidth="19320" windowHeight="10890" activeTab="11" xr2:uid="{00000000-000D-0000-FFFF-FFFF00000000}"/>
  </bookViews>
  <sheets>
    <sheet name="1" sheetId="26" r:id="rId1"/>
    <sheet name="2" sheetId="27" r:id="rId2"/>
    <sheet name="3" sheetId="49" r:id="rId3"/>
    <sheet name="4" sheetId="29" r:id="rId4"/>
    <sheet name="5" sheetId="52" r:id="rId5"/>
    <sheet name="6" sheetId="31" r:id="rId6"/>
    <sheet name="7" sheetId="51" r:id="rId7"/>
    <sheet name="8" sheetId="33" r:id="rId8"/>
    <sheet name="9" sheetId="34" r:id="rId9"/>
    <sheet name="10" sheetId="32" r:id="rId10"/>
    <sheet name="Content" sheetId="8" r:id="rId11"/>
    <sheet name="FirstPage" sheetId="21" r:id="rId12"/>
    <sheet name="Inquiry Form" sheetId="50" r:id="rId13"/>
  </sheets>
  <calcPr calcId="171027"/>
  <fileRecoveryPr autoRecover="0"/>
</workbook>
</file>

<file path=xl/calcChain.xml><?xml version="1.0" encoding="utf-8"?>
<calcChain xmlns="http://schemas.openxmlformats.org/spreadsheetml/2006/main">
  <c r="Q32" i="31" l="1"/>
  <c r="Q29" i="32" l="1"/>
  <c r="Q34" i="32"/>
  <c r="Q21" i="32"/>
  <c r="I29" i="49" l="1"/>
  <c r="N21" i="52" l="1"/>
  <c r="N23" i="52" s="1"/>
  <c r="N22" i="52"/>
  <c r="Q22" i="52" s="1"/>
  <c r="Q21" i="52"/>
  <c r="Q23" i="52" l="1"/>
  <c r="N23" i="27"/>
  <c r="N19" i="27"/>
  <c r="O24" i="34"/>
  <c r="O22" i="34"/>
  <c r="O26" i="34" l="1"/>
  <c r="M29" i="51"/>
  <c r="M26" i="51"/>
  <c r="M32" i="51" l="1"/>
  <c r="Q20" i="31" l="1"/>
  <c r="M44" i="31"/>
  <c r="M41" i="31"/>
  <c r="S40" i="29"/>
  <c r="S39" i="29"/>
  <c r="S38" i="29"/>
  <c r="Q40" i="29"/>
  <c r="Q39" i="29"/>
  <c r="Q38" i="29"/>
  <c r="I30" i="49"/>
  <c r="I28" i="49"/>
  <c r="N21" i="27"/>
  <c r="I35" i="26"/>
  <c r="I34" i="26"/>
  <c r="I33" i="26"/>
  <c r="I32" i="26"/>
  <c r="M47" i="31" l="1"/>
</calcChain>
</file>

<file path=xl/sharedStrings.xml><?xml version="1.0" encoding="utf-8"?>
<sst xmlns="http://schemas.openxmlformats.org/spreadsheetml/2006/main" count="89" uniqueCount="54">
  <si>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</si>
  <si>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Alternative</t>
  </si>
  <si>
    <t>Next Year's Demand</t>
  </si>
  <si>
    <t>Low</t>
  </si>
  <si>
    <t>High</t>
  </si>
  <si>
    <t>Do Nothing</t>
  </si>
  <si>
    <t>Expand</t>
  </si>
  <si>
    <t>Subcontract</t>
  </si>
  <si>
    <t>States of Nature</t>
  </si>
  <si>
    <t>Brand</t>
  </si>
  <si>
    <t>Patagonia</t>
  </si>
  <si>
    <t>North Face</t>
  </si>
  <si>
    <t>Cloud Veil</t>
  </si>
  <si>
    <t>Columbia</t>
  </si>
  <si>
    <t>A</t>
  </si>
  <si>
    <t>B</t>
  </si>
  <si>
    <t>C</t>
  </si>
  <si>
    <t>µ</t>
  </si>
  <si>
    <t>σ</t>
  </si>
  <si>
    <t>x</t>
  </si>
  <si>
    <t>Probabilities</t>
  </si>
  <si>
    <t>z=</t>
  </si>
  <si>
    <t>z</t>
  </si>
  <si>
    <t>a)</t>
  </si>
  <si>
    <t>b)</t>
  </si>
  <si>
    <t>Fixed Investment</t>
  </si>
  <si>
    <t>Variable Costs</t>
  </si>
  <si>
    <t>Selling Price</t>
  </si>
  <si>
    <t>Production Volume</t>
  </si>
  <si>
    <t>Total Revenue</t>
  </si>
  <si>
    <t>Total Cost</t>
  </si>
  <si>
    <t>Total Profit</t>
  </si>
  <si>
    <t>F/(1-(V/P)</t>
  </si>
  <si>
    <t>a</t>
  </si>
  <si>
    <t>b</t>
  </si>
  <si>
    <t>Yes</t>
  </si>
  <si>
    <t>Firm's Cost of Capital</t>
  </si>
  <si>
    <t>Year-End Cash Flow</t>
  </si>
  <si>
    <t>Year</t>
  </si>
  <si>
    <t>Project A</t>
  </si>
  <si>
    <t>PVFCF</t>
  </si>
  <si>
    <t>Initial Investment</t>
  </si>
  <si>
    <t>NPV</t>
  </si>
  <si>
    <t>Project Choice</t>
  </si>
  <si>
    <t>Interest rate</t>
  </si>
  <si>
    <t>Number of Periods</t>
  </si>
  <si>
    <t>Present Value of a Single Amount</t>
  </si>
  <si>
    <t>Future value</t>
  </si>
  <si>
    <t>c)</t>
  </si>
  <si>
    <t>NORM.S.DIST</t>
  </si>
  <si>
    <t>Probability</t>
  </si>
  <si>
    <t>1-P=</t>
  </si>
  <si>
    <t>P=</t>
  </si>
  <si>
    <t>1 or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</si>
</sst>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0.0000"/>
    <numFmt numFmtId="167" formatCode="0.000"/>
  </numFmts>
  <fonts count="6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8"/>
      <color theme="2" tint="-9.9978637043366805E-2"/>
      <name val="Calibri"/>
      <family val="2"/>
      <scheme val="minor"/>
    </font>
    <font>
      <b/>
      <sz val="10"/>
      <color theme="2" tint="-9.9978637043366805E-2"/>
      <name val="Calibri"/>
      <family val="2"/>
      <scheme val="minor"/>
    </font>
    <font>
      <b/>
      <sz val="20"/>
      <color theme="2" tint="-9.9978637043366805E-2"/>
      <name val="Calibri"/>
      <family val="2"/>
    </font>
    <font>
      <sz val="22"/>
      <color theme="7" tint="-0.499984740745262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4" tint="-0.499984740745262"/>
      <name val="Lucida Bright"/>
      <family val="1"/>
    </font>
    <font>
      <b/>
      <sz val="20"/>
      <color theme="4" tint="-0.499984740745262"/>
      <name val="Lucida Bright"/>
      <family val="1"/>
    </font>
    <font>
      <b/>
      <sz val="20"/>
      <color theme="7" tint="-0.499984740745262"/>
      <name val="Lucida Bright"/>
      <family val="1"/>
    </font>
    <font>
      <b/>
      <sz val="20"/>
      <color rgb="FFC00000"/>
      <name val="Lucida Bright"/>
      <family val="1"/>
    </font>
    <font>
      <b/>
      <sz val="24"/>
      <color rgb="FFCC3300"/>
      <name val="Lucida Bright"/>
      <family val="1"/>
    </font>
    <font>
      <b/>
      <sz val="24"/>
      <color rgb="FFFFFF00"/>
      <name val="Lucida Bright"/>
      <family val="1"/>
    </font>
    <font>
      <sz val="24"/>
      <color theme="1"/>
      <name val="Lucida Bright"/>
      <family val="1"/>
    </font>
    <font>
      <sz val="22"/>
      <color theme="1"/>
      <name val="Lucida Bright"/>
      <family val="1"/>
    </font>
    <font>
      <b/>
      <sz val="22"/>
      <color rgb="FFFFFF00"/>
      <name val="Lucida Bright"/>
      <family val="1"/>
    </font>
    <font>
      <sz val="20"/>
      <color theme="1"/>
      <name val="Lucida Bright"/>
      <family val="1"/>
    </font>
    <font>
      <b/>
      <sz val="20"/>
      <color rgb="FFFFFF00"/>
      <name val="Lucida Bright"/>
      <family val="1"/>
    </font>
    <font>
      <sz val="18"/>
      <color theme="1"/>
      <name val="Lucida Bright"/>
      <family val="1"/>
    </font>
    <font>
      <b/>
      <sz val="18"/>
      <color rgb="FFFFFF00"/>
      <name val="Lucida Bright"/>
      <family val="1"/>
    </font>
    <font>
      <sz val="11"/>
      <color theme="1"/>
      <name val="Lucida Bright"/>
      <family val="1"/>
    </font>
    <font>
      <b/>
      <sz val="24"/>
      <color rgb="FFC00000"/>
      <name val="Lucida Bright"/>
      <family val="1"/>
    </font>
    <font>
      <b/>
      <sz val="20"/>
      <color theme="3" tint="-0.499984740745262"/>
      <name val="Lucida Bright"/>
      <family val="1"/>
    </font>
    <font>
      <b/>
      <sz val="18"/>
      <color theme="1"/>
      <name val="Lucida Bright"/>
      <family val="1"/>
    </font>
    <font>
      <b/>
      <sz val="18"/>
      <color theme="3" tint="-0.499984740745262"/>
      <name val="Lucida Bright"/>
      <family val="1"/>
    </font>
    <font>
      <b/>
      <sz val="18"/>
      <color rgb="FFC00000"/>
      <name val="Lucida Bright"/>
      <family val="1"/>
    </font>
    <font>
      <b/>
      <sz val="18"/>
      <color theme="6" tint="-0.499984740745262"/>
      <name val="Lucida Bright"/>
      <family val="1"/>
    </font>
    <font>
      <b/>
      <sz val="18"/>
      <color theme="5" tint="-0.499984740745262"/>
      <name val="Lucida Bright"/>
      <family val="1"/>
    </font>
    <font>
      <b/>
      <sz val="26"/>
      <color rgb="FFFFFF00"/>
      <name val="Lucida Bright"/>
      <family val="1"/>
    </font>
    <font>
      <sz val="11"/>
      <color theme="2" tint="-9.9978637043366805E-2"/>
      <name val="Lucida Bright"/>
      <family val="1"/>
    </font>
    <font>
      <sz val="26"/>
      <color theme="1"/>
      <name val="Lucida Bright"/>
      <family val="1"/>
    </font>
    <font>
      <b/>
      <sz val="18"/>
      <color theme="2" tint="-9.9978637043366805E-2"/>
      <name val="Lucida Bright"/>
      <family val="1"/>
    </font>
    <font>
      <sz val="11"/>
      <color theme="2"/>
      <name val="Lucida Bright"/>
      <family val="1"/>
    </font>
    <font>
      <b/>
      <sz val="10"/>
      <color theme="2" tint="-9.9978637043366805E-2"/>
      <name val="Lucida Bright"/>
      <family val="1"/>
    </font>
    <font>
      <sz val="26"/>
      <color rgb="FFC00000"/>
      <name val="Lucida Bright"/>
      <family val="1"/>
    </font>
    <font>
      <b/>
      <sz val="20"/>
      <color theme="1"/>
      <name val="Lucida Bright"/>
      <family val="1"/>
    </font>
    <font>
      <b/>
      <sz val="20"/>
      <color theme="5" tint="-0.499984740745262"/>
      <name val="Lucida Bright"/>
      <family val="1"/>
    </font>
    <font>
      <sz val="28"/>
      <color theme="1"/>
      <name val="Calibri"/>
      <family val="2"/>
      <scheme val="minor"/>
    </font>
    <font>
      <sz val="28"/>
      <color theme="1"/>
      <name val="Lucida Bright"/>
      <family val="1"/>
    </font>
    <font>
      <sz val="22"/>
      <color theme="1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sz val="36"/>
      <color rgb="FFC00000"/>
      <name val="Calibri"/>
      <family val="2"/>
      <scheme val="minor"/>
    </font>
    <font>
      <sz val="36"/>
      <color theme="3" tint="-0.499984740745262"/>
      <name val="Calibri"/>
      <family val="2"/>
      <scheme val="minor"/>
    </font>
    <font>
      <sz val="24"/>
      <name val="Arial"/>
      <family val="2"/>
    </font>
    <font>
      <sz val="24"/>
      <color rgb="FF800000"/>
      <name val="Calibri"/>
      <family val="2"/>
      <scheme val="minor"/>
    </font>
    <font>
      <b/>
      <sz val="24"/>
      <color theme="1"/>
      <name val="Lucida Bright"/>
      <family val="1"/>
    </font>
    <font>
      <sz val="24"/>
      <name val="Lucida Bright"/>
      <family val="1"/>
    </font>
    <font>
      <sz val="24"/>
      <color rgb="FF800000"/>
      <name val="Lucida Bright"/>
      <family val="1"/>
    </font>
    <font>
      <b/>
      <sz val="22"/>
      <color rgb="FFFFC000"/>
      <name val="Lucida Bright"/>
      <family val="1"/>
    </font>
    <font>
      <b/>
      <sz val="22"/>
      <color theme="1"/>
      <name val="Lucida Bright"/>
      <family val="1"/>
    </font>
    <font>
      <b/>
      <sz val="20"/>
      <color theme="3" tint="-0.249977111117893"/>
      <name val="Lucida Bright"/>
      <family val="1"/>
    </font>
    <font>
      <b/>
      <sz val="20"/>
      <name val="Lucida Bright"/>
      <family val="1"/>
    </font>
    <font>
      <sz val="20"/>
      <name val="Lucida Bright"/>
      <family val="1"/>
    </font>
    <font>
      <b/>
      <sz val="22"/>
      <color theme="7" tint="-0.499984740745262"/>
      <name val="Lucida Bright"/>
      <family val="1"/>
    </font>
    <font>
      <b/>
      <sz val="24"/>
      <color rgb="FFFFFF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0" fontId="1" fillId="2" borderId="0" xfId="0" applyFont="1" applyFill="1"/>
    <xf numFmtId="0" fontId="0" fillId="3" borderId="0" xfId="0" applyFill="1"/>
    <xf numFmtId="164" fontId="6" fillId="2" borderId="0" xfId="0" applyNumberFormat="1" applyFont="1" applyFill="1" applyAlignment="1">
      <alignment horizontal="center" vertical="center"/>
    </xf>
    <xf numFmtId="0" fontId="4" fillId="3" borderId="0" xfId="0" applyFont="1" applyFill="1"/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/>
    <xf numFmtId="0" fontId="0" fillId="2" borderId="0" xfId="0" applyFill="1" applyAlignment="1">
      <alignment horizontal="center" vertical="center"/>
    </xf>
    <xf numFmtId="0" fontId="0" fillId="0" borderId="0" xfId="0" applyFill="1"/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/>
    <xf numFmtId="3" fontId="11" fillId="4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 vertical="center"/>
    </xf>
    <xf numFmtId="0" fontId="22" fillId="0" borderId="0" xfId="0" applyFont="1" applyFill="1"/>
    <xf numFmtId="0" fontId="22" fillId="0" borderId="0" xfId="0" applyFont="1" applyFill="1" applyAlignment="1">
      <alignment horizontal="center" vertical="center"/>
    </xf>
    <xf numFmtId="0" fontId="24" fillId="2" borderId="1" xfId="0" applyFont="1" applyFill="1" applyBorder="1"/>
    <xf numFmtId="0" fontId="25" fillId="2" borderId="1" xfId="0" applyFont="1" applyFill="1" applyBorder="1" applyAlignment="1">
      <alignment horizontal="center" vertical="center"/>
    </xf>
    <xf numFmtId="0" fontId="24" fillId="2" borderId="0" xfId="0" applyFont="1" applyFill="1"/>
    <xf numFmtId="0" fontId="26" fillId="2" borderId="1" xfId="0" applyFont="1" applyFill="1" applyBorder="1" applyAlignment="1">
      <alignment horizontal="center" vertical="center"/>
    </xf>
    <xf numFmtId="3" fontId="20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64" fontId="27" fillId="2" borderId="3" xfId="0" applyNumberFormat="1" applyFont="1" applyFill="1" applyBorder="1" applyAlignment="1">
      <alignment vertical="center"/>
    </xf>
    <xf numFmtId="164" fontId="29" fillId="2" borderId="1" xfId="0" applyNumberFormat="1" applyFont="1" applyFill="1" applyBorder="1" applyAlignment="1">
      <alignment vertical="center"/>
    </xf>
    <xf numFmtId="164" fontId="30" fillId="2" borderId="1" xfId="0" applyNumberFormat="1" applyFont="1" applyFill="1" applyBorder="1" applyAlignment="1">
      <alignment horizontal="center" vertical="center"/>
    </xf>
    <xf numFmtId="164" fontId="30" fillId="2" borderId="2" xfId="0" applyNumberFormat="1" applyFont="1" applyFill="1" applyBorder="1" applyAlignment="1">
      <alignment horizontal="center" vertical="center"/>
    </xf>
    <xf numFmtId="164" fontId="31" fillId="2" borderId="1" xfId="0" applyNumberFormat="1" applyFont="1" applyFill="1" applyBorder="1" applyAlignment="1">
      <alignment vertical="center"/>
    </xf>
    <xf numFmtId="165" fontId="27" fillId="2" borderId="1" xfId="0" applyNumberFormat="1" applyFont="1" applyFill="1" applyBorder="1" applyAlignment="1">
      <alignment horizontal="center" vertical="center"/>
    </xf>
    <xf numFmtId="165" fontId="27" fillId="2" borderId="2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vertical="center"/>
    </xf>
    <xf numFmtId="0" fontId="32" fillId="5" borderId="1" xfId="0" applyFont="1" applyFill="1" applyBorder="1" applyAlignment="1">
      <alignment horizontal="center" vertical="center"/>
    </xf>
    <xf numFmtId="0" fontId="33" fillId="2" borderId="0" xfId="0" applyFont="1" applyFill="1"/>
    <xf numFmtId="0" fontId="34" fillId="2" borderId="1" xfId="0" applyFont="1" applyFill="1" applyBorder="1" applyAlignment="1">
      <alignment horizontal="center" vertical="center"/>
    </xf>
    <xf numFmtId="164" fontId="35" fillId="2" borderId="0" xfId="0" applyNumberFormat="1" applyFont="1" applyFill="1" applyAlignment="1">
      <alignment vertical="center"/>
    </xf>
    <xf numFmtId="0" fontId="36" fillId="2" borderId="0" xfId="0" applyFont="1" applyFill="1"/>
    <xf numFmtId="1" fontId="24" fillId="2" borderId="0" xfId="0" applyNumberFormat="1" applyFont="1" applyFill="1"/>
    <xf numFmtId="165" fontId="20" fillId="0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wrapText="1"/>
    </xf>
    <xf numFmtId="0" fontId="33" fillId="2" borderId="0" xfId="0" applyFont="1" applyFill="1" applyAlignment="1">
      <alignment wrapText="1"/>
    </xf>
    <xf numFmtId="3" fontId="37" fillId="2" borderId="0" xfId="0" applyNumberFormat="1" applyFont="1" applyFill="1" applyAlignment="1">
      <alignment vertical="center"/>
    </xf>
    <xf numFmtId="164" fontId="35" fillId="2" borderId="0" xfId="0" applyNumberFormat="1" applyFont="1" applyFill="1" applyAlignment="1">
      <alignment horizontal="center" vertical="center"/>
    </xf>
    <xf numFmtId="165" fontId="20" fillId="6" borderId="1" xfId="0" applyNumberFormat="1" applyFont="1" applyFill="1" applyBorder="1" applyAlignment="1">
      <alignment horizontal="center" vertical="center"/>
    </xf>
    <xf numFmtId="1" fontId="38" fillId="4" borderId="9" xfId="0" applyNumberFormat="1" applyFont="1" applyFill="1" applyBorder="1" applyAlignment="1">
      <alignment horizontal="center" vertical="center" wrapText="1"/>
    </xf>
    <xf numFmtId="0" fontId="42" fillId="2" borderId="0" xfId="0" applyFont="1" applyFill="1" applyAlignment="1">
      <alignment horizontal="center"/>
    </xf>
    <xf numFmtId="166" fontId="10" fillId="2" borderId="0" xfId="0" applyNumberFormat="1" applyFont="1" applyFill="1" applyAlignment="1">
      <alignment vertical="center"/>
    </xf>
    <xf numFmtId="166" fontId="23" fillId="5" borderId="0" xfId="0" applyNumberFormat="1" applyFont="1" applyFill="1"/>
    <xf numFmtId="0" fontId="44" fillId="2" borderId="0" xfId="0" applyFont="1" applyFill="1" applyBorder="1"/>
    <xf numFmtId="0" fontId="45" fillId="2" borderId="0" xfId="0" applyFont="1" applyFill="1" applyBorder="1" applyAlignment="1">
      <alignment vertical="top" wrapText="1"/>
    </xf>
    <xf numFmtId="0" fontId="44" fillId="2" borderId="0" xfId="0" applyFont="1" applyFill="1"/>
    <xf numFmtId="0" fontId="45" fillId="2" borderId="0" xfId="0" quotePrefix="1" applyFont="1" applyFill="1" applyBorder="1"/>
    <xf numFmtId="8" fontId="44" fillId="2" borderId="0" xfId="0" applyNumberFormat="1" applyFont="1" applyFill="1"/>
    <xf numFmtId="0" fontId="44" fillId="2" borderId="0" xfId="0" applyFont="1" applyFill="1" applyAlignment="1">
      <alignment wrapText="1"/>
    </xf>
    <xf numFmtId="0" fontId="46" fillId="2" borderId="0" xfId="0" applyFont="1" applyFill="1" applyAlignment="1">
      <alignment vertical="top"/>
    </xf>
    <xf numFmtId="0" fontId="45" fillId="2" borderId="0" xfId="0" applyFont="1" applyFill="1" applyAlignment="1">
      <alignment horizontal="right"/>
    </xf>
    <xf numFmtId="0" fontId="47" fillId="2" borderId="0" xfId="0" quotePrefix="1" applyFont="1" applyFill="1"/>
    <xf numFmtId="10" fontId="44" fillId="2" borderId="0" xfId="0" applyNumberFormat="1" applyFont="1" applyFill="1"/>
    <xf numFmtId="0" fontId="47" fillId="2" borderId="0" xfId="0" applyFont="1" applyFill="1" applyAlignment="1">
      <alignment horizontal="right" vertical="top"/>
    </xf>
    <xf numFmtId="0" fontId="47" fillId="2" borderId="0" xfId="0" applyFont="1" applyFill="1" applyAlignment="1">
      <alignment horizontal="right"/>
    </xf>
    <xf numFmtId="0" fontId="45" fillId="2" borderId="0" xfId="0" applyFont="1" applyFill="1" applyAlignment="1">
      <alignment horizontal="left" wrapText="1"/>
    </xf>
    <xf numFmtId="0" fontId="45" fillId="2" borderId="0" xfId="0" applyFont="1" applyFill="1" applyAlignment="1">
      <alignment wrapText="1"/>
    </xf>
    <xf numFmtId="0" fontId="47" fillId="2" borderId="0" xfId="0" applyFont="1" applyFill="1" applyAlignment="1">
      <alignment wrapText="1"/>
    </xf>
    <xf numFmtId="0" fontId="45" fillId="2" borderId="0" xfId="0" applyFont="1" applyFill="1"/>
    <xf numFmtId="10" fontId="44" fillId="2" borderId="0" xfId="0" applyNumberFormat="1" applyFont="1" applyFill="1" applyAlignment="1">
      <alignment wrapText="1"/>
    </xf>
    <xf numFmtId="0" fontId="47" fillId="2" borderId="0" xfId="0" applyFont="1" applyFill="1"/>
    <xf numFmtId="8" fontId="46" fillId="2" borderId="0" xfId="0" applyNumberFormat="1" applyFont="1" applyFill="1" applyAlignment="1">
      <alignment vertical="top"/>
    </xf>
    <xf numFmtId="0" fontId="44" fillId="2" borderId="0" xfId="0" applyFont="1" applyFill="1" applyAlignment="1"/>
    <xf numFmtId="0" fontId="47" fillId="2" borderId="0" xfId="0" applyFont="1" applyFill="1" applyAlignment="1">
      <alignment horizontal="right" wrapText="1"/>
    </xf>
    <xf numFmtId="10" fontId="45" fillId="2" borderId="0" xfId="0" applyNumberFormat="1" applyFont="1" applyFill="1"/>
    <xf numFmtId="0" fontId="47" fillId="2" borderId="0" xfId="0" quotePrefix="1" applyFont="1" applyFill="1" applyAlignment="1">
      <alignment horizontal="right"/>
    </xf>
    <xf numFmtId="8" fontId="44" fillId="2" borderId="0" xfId="0" applyNumberFormat="1" applyFont="1" applyFill="1" applyAlignment="1">
      <alignment wrapText="1"/>
    </xf>
    <xf numFmtId="0" fontId="44" fillId="2" borderId="0" xfId="0" applyFont="1" applyFill="1" applyAlignment="1">
      <alignment horizontal="right"/>
    </xf>
    <xf numFmtId="0" fontId="45" fillId="2" borderId="0" xfId="0" applyFont="1" applyFill="1" applyAlignment="1"/>
    <xf numFmtId="0" fontId="44" fillId="2" borderId="0" xfId="0" applyFont="1" applyFill="1" applyAlignment="1">
      <alignment horizontal="left" vertical="top" wrapText="1"/>
    </xf>
    <xf numFmtId="0" fontId="44" fillId="2" borderId="0" xfId="0" applyFont="1" applyFill="1" applyAlignment="1">
      <alignment vertical="top" wrapText="1"/>
    </xf>
    <xf numFmtId="0" fontId="45" fillId="2" borderId="0" xfId="0" applyFont="1" applyFill="1" applyAlignment="1">
      <alignment vertical="top" wrapText="1"/>
    </xf>
    <xf numFmtId="0" fontId="43" fillId="2" borderId="0" xfId="0" applyFont="1" applyFill="1" applyAlignment="1">
      <alignment horizontal="center" vertical="center"/>
    </xf>
    <xf numFmtId="0" fontId="43" fillId="2" borderId="0" xfId="0" applyFont="1" applyFill="1" applyAlignment="1">
      <alignment horizontal="center" vertical="center"/>
    </xf>
    <xf numFmtId="0" fontId="49" fillId="3" borderId="0" xfId="0" applyFont="1" applyFill="1"/>
    <xf numFmtId="3" fontId="21" fillId="5" borderId="1" xfId="0" applyNumberFormat="1" applyFont="1" applyFill="1" applyBorder="1" applyAlignment="1">
      <alignment horizontal="center" vertical="center"/>
    </xf>
    <xf numFmtId="3" fontId="16" fillId="5" borderId="1" xfId="0" applyNumberFormat="1" applyFont="1" applyFill="1" applyBorder="1" applyAlignment="1">
      <alignment horizontal="center" vertical="center"/>
    </xf>
    <xf numFmtId="0" fontId="52" fillId="2" borderId="0" xfId="0" applyFont="1" applyFill="1"/>
    <xf numFmtId="0" fontId="53" fillId="2" borderId="0" xfId="0" applyFont="1" applyFill="1"/>
    <xf numFmtId="0" fontId="34" fillId="2" borderId="0" xfId="0" applyFont="1" applyFill="1" applyAlignment="1">
      <alignment horizontal="center" vertical="center"/>
    </xf>
    <xf numFmtId="0" fontId="55" fillId="2" borderId="1" xfId="0" applyFont="1" applyFill="1" applyBorder="1"/>
    <xf numFmtId="6" fontId="17" fillId="2" borderId="1" xfId="0" applyNumberFormat="1" applyFont="1" applyFill="1" applyBorder="1" applyAlignment="1" applyProtection="1">
      <alignment horizontal="center" vertical="center"/>
      <protection locked="0"/>
    </xf>
    <xf numFmtId="9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8" fontId="16" fillId="5" borderId="1" xfId="0" applyNumberFormat="1" applyFont="1" applyFill="1" applyBorder="1" applyAlignment="1">
      <alignment horizontal="center" vertical="center"/>
    </xf>
    <xf numFmtId="0" fontId="55" fillId="2" borderId="0" xfId="0" applyFont="1" applyFill="1"/>
    <xf numFmtId="0" fontId="17" fillId="2" borderId="0" xfId="0" applyFont="1" applyFill="1" applyAlignment="1">
      <alignment vertical="center"/>
    </xf>
    <xf numFmtId="0" fontId="56" fillId="2" borderId="0" xfId="0" applyFont="1" applyFill="1"/>
    <xf numFmtId="167" fontId="16" fillId="5" borderId="1" xfId="0" applyNumberFormat="1" applyFont="1" applyFill="1" applyBorder="1" applyAlignment="1" applyProtection="1">
      <alignment horizontal="center" vertical="center"/>
      <protection locked="0"/>
    </xf>
    <xf numFmtId="38" fontId="55" fillId="2" borderId="1" xfId="0" applyNumberFormat="1" applyFont="1" applyFill="1" applyBorder="1" applyAlignment="1">
      <alignment horizontal="center" vertical="center"/>
    </xf>
    <xf numFmtId="38" fontId="57" fillId="8" borderId="1" xfId="0" applyNumberFormat="1" applyFont="1" applyFill="1" applyBorder="1" applyAlignment="1">
      <alignment horizontal="center" vertical="center"/>
    </xf>
    <xf numFmtId="38" fontId="58" fillId="7" borderId="1" xfId="0" applyNumberFormat="1" applyFont="1" applyFill="1" applyBorder="1" applyAlignment="1">
      <alignment horizontal="center" vertical="center"/>
    </xf>
    <xf numFmtId="9" fontId="6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0" fillId="2" borderId="1" xfId="0" applyFont="1" applyFill="1" applyBorder="1" applyAlignment="1">
      <alignment horizontal="right"/>
    </xf>
    <xf numFmtId="0" fontId="60" fillId="6" borderId="1" xfId="0" applyFont="1" applyFill="1" applyBorder="1" applyAlignment="1">
      <alignment horizontal="center" vertical="center"/>
    </xf>
    <xf numFmtId="3" fontId="61" fillId="7" borderId="1" xfId="0" applyNumberFormat="1" applyFont="1" applyFill="1" applyBorder="1" applyAlignment="1" applyProtection="1">
      <alignment horizontal="center" vertical="center"/>
      <protection locked="0"/>
    </xf>
    <xf numFmtId="3" fontId="61" fillId="2" borderId="1" xfId="0" applyNumberFormat="1" applyFont="1" applyFill="1" applyBorder="1" applyAlignment="1" applyProtection="1">
      <alignment horizontal="center" vertical="center" wrapText="1"/>
      <protection locked="0"/>
    </xf>
    <xf numFmtId="38" fontId="60" fillId="2" borderId="1" xfId="0" applyNumberFormat="1" applyFont="1" applyFill="1" applyBorder="1" applyAlignment="1" applyProtection="1">
      <alignment horizontal="center" vertical="center" wrapText="1"/>
      <protection locked="0"/>
    </xf>
    <xf numFmtId="38" fontId="60" fillId="7" borderId="1" xfId="0" applyNumberFormat="1" applyFont="1" applyFill="1" applyBorder="1" applyAlignment="1" applyProtection="1">
      <alignment horizontal="center" vertical="center" wrapText="1"/>
      <protection locked="0"/>
    </xf>
    <xf numFmtId="8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0" fillId="2" borderId="1" xfId="0" applyFont="1" applyFill="1" applyBorder="1" applyAlignment="1">
      <alignment horizontal="center" vertical="center"/>
    </xf>
    <xf numFmtId="0" fontId="61" fillId="2" borderId="1" xfId="0" applyFont="1" applyFill="1" applyBorder="1" applyAlignment="1" applyProtection="1">
      <alignment horizontal="center" vertical="center"/>
      <protection locked="0"/>
    </xf>
    <xf numFmtId="0" fontId="40" fillId="2" borderId="1" xfId="0" applyFont="1" applyFill="1" applyBorder="1" applyAlignment="1" applyProtection="1">
      <alignment horizontal="center" vertical="center"/>
      <protection locked="0"/>
    </xf>
    <xf numFmtId="2" fontId="4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0" fillId="2" borderId="1" xfId="0" applyFont="1" applyFill="1" applyBorder="1" applyAlignment="1" applyProtection="1">
      <alignment horizontal="center" vertical="center"/>
      <protection locked="0"/>
    </xf>
    <xf numFmtId="0" fontId="62" fillId="2" borderId="1" xfId="0" applyFont="1" applyFill="1" applyBorder="1" applyAlignment="1">
      <alignment vertical="center"/>
    </xf>
    <xf numFmtId="38" fontId="19" fillId="5" borderId="1" xfId="0" applyNumberFormat="1" applyFont="1" applyFill="1" applyBorder="1" applyAlignment="1">
      <alignment horizontal="center" vertical="center"/>
    </xf>
    <xf numFmtId="38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 indent="1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2" fontId="15" fillId="4" borderId="8" xfId="0" applyNumberFormat="1" applyFont="1" applyFill="1" applyBorder="1" applyAlignment="1">
      <alignment horizontal="left"/>
    </xf>
    <xf numFmtId="2" fontId="15" fillId="4" borderId="0" xfId="0" applyNumberFormat="1" applyFont="1" applyFill="1" applyBorder="1" applyAlignment="1">
      <alignment horizontal="left"/>
    </xf>
    <xf numFmtId="2" fontId="16" fillId="5" borderId="8" xfId="0" applyNumberFormat="1" applyFont="1" applyFill="1" applyBorder="1" applyAlignment="1">
      <alignment horizontal="left"/>
    </xf>
    <xf numFmtId="2" fontId="16" fillId="5" borderId="0" xfId="0" applyNumberFormat="1" applyFont="1" applyFill="1" applyBorder="1" applyAlignment="1">
      <alignment horizontal="left"/>
    </xf>
    <xf numFmtId="166" fontId="20" fillId="2" borderId="8" xfId="0" applyNumberFormat="1" applyFont="1" applyFill="1" applyBorder="1" applyAlignment="1">
      <alignment horizontal="center"/>
    </xf>
    <xf numFmtId="166" fontId="20" fillId="2" borderId="0" xfId="0" applyNumberFormat="1" applyFont="1" applyFill="1" applyBorder="1" applyAlignment="1">
      <alignment horizontal="center"/>
    </xf>
    <xf numFmtId="166" fontId="21" fillId="5" borderId="8" xfId="0" applyNumberFormat="1" applyFont="1" applyFill="1" applyBorder="1" applyAlignment="1">
      <alignment horizontal="center" vertical="center"/>
    </xf>
    <xf numFmtId="166" fontId="21" fillId="5" borderId="0" xfId="0" applyNumberFormat="1" applyFont="1" applyFill="1" applyBorder="1" applyAlignment="1">
      <alignment horizontal="center" vertical="center"/>
    </xf>
    <xf numFmtId="164" fontId="28" fillId="2" borderId="4" xfId="0" applyNumberFormat="1" applyFont="1" applyFill="1" applyBorder="1" applyAlignment="1">
      <alignment horizontal="center" vertical="center"/>
    </xf>
    <xf numFmtId="164" fontId="28" fillId="2" borderId="7" xfId="0" applyNumberFormat="1" applyFont="1" applyFill="1" applyBorder="1" applyAlignment="1">
      <alignment horizontal="center" vertical="center"/>
    </xf>
    <xf numFmtId="0" fontId="32" fillId="5" borderId="4" xfId="0" applyFont="1" applyFill="1" applyBorder="1" applyAlignment="1">
      <alignment horizontal="center" vertical="center"/>
    </xf>
    <xf numFmtId="0" fontId="32" fillId="5" borderId="6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 horizontal="center"/>
    </xf>
    <xf numFmtId="0" fontId="44" fillId="2" borderId="0" xfId="0" applyFont="1" applyFill="1" applyAlignment="1">
      <alignment horizontal="left" vertical="top" wrapText="1"/>
    </xf>
    <xf numFmtId="0" fontId="59" fillId="2" borderId="4" xfId="0" applyFont="1" applyFill="1" applyBorder="1" applyAlignment="1">
      <alignment horizontal="center" vertical="top"/>
    </xf>
    <xf numFmtId="0" fontId="59" fillId="2" borderId="6" xfId="0" applyFont="1" applyFill="1" applyBorder="1" applyAlignment="1">
      <alignment horizontal="center" vertical="top"/>
    </xf>
    <xf numFmtId="0" fontId="39" fillId="2" borderId="4" xfId="0" applyFont="1" applyFill="1" applyBorder="1" applyAlignment="1">
      <alignment horizontal="center"/>
    </xf>
    <xf numFmtId="0" fontId="39" fillId="2" borderId="6" xfId="0" applyFont="1" applyFill="1" applyBorder="1" applyAlignment="1">
      <alignment horizontal="center"/>
    </xf>
    <xf numFmtId="0" fontId="45" fillId="2" borderId="0" xfId="0" applyFont="1" applyFill="1" applyAlignment="1">
      <alignment horizontal="left" vertical="top" wrapText="1"/>
    </xf>
    <xf numFmtId="0" fontId="45" fillId="2" borderId="0" xfId="0" applyFont="1" applyFill="1" applyAlignment="1">
      <alignment vertical="top" wrapText="1"/>
    </xf>
    <xf numFmtId="0" fontId="48" fillId="2" borderId="0" xfId="0" applyFont="1" applyFill="1" applyAlignment="1">
      <alignment horizontal="center" vertical="center" wrapText="1"/>
    </xf>
    <xf numFmtId="0" fontId="44" fillId="2" borderId="0" xfId="0" applyFont="1" applyFill="1" applyAlignment="1">
      <alignment horizontal="left" wrapText="1"/>
    </xf>
    <xf numFmtId="1" fontId="20" fillId="0" borderId="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/>
    </xf>
    <xf numFmtId="3" fontId="16" fillId="5" borderId="8" xfId="0" applyNumberFormat="1" applyFont="1" applyFill="1" applyBorder="1" applyAlignment="1">
      <alignment horizontal="center" vertical="center"/>
    </xf>
    <xf numFmtId="3" fontId="16" fillId="5" borderId="0" xfId="0" applyNumberFormat="1" applyFont="1" applyFill="1" applyBorder="1" applyAlignment="1">
      <alignment horizontal="center" vertical="center"/>
    </xf>
    <xf numFmtId="1" fontId="20" fillId="0" borderId="9" xfId="0" applyNumberFormat="1" applyFont="1" applyFill="1" applyBorder="1" applyAlignment="1">
      <alignment horizontal="center" vertical="center" wrapText="1"/>
    </xf>
    <xf numFmtId="165" fontId="20" fillId="0" borderId="9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1" fontId="38" fillId="4" borderId="9" xfId="0" applyNumberFormat="1" applyFont="1" applyFill="1" applyBorder="1" applyAlignment="1">
      <alignment horizontal="center" vertical="center" wrapText="1"/>
    </xf>
    <xf numFmtId="1" fontId="38" fillId="4" borderId="0" xfId="0" applyNumberFormat="1" applyFont="1" applyFill="1" applyBorder="1" applyAlignment="1">
      <alignment horizontal="center" vertical="center" wrapText="1"/>
    </xf>
    <xf numFmtId="165" fontId="16" fillId="5" borderId="0" xfId="0" applyNumberFormat="1" applyFont="1" applyFill="1" applyBorder="1" applyAlignment="1">
      <alignment horizontal="center" vertical="center"/>
    </xf>
    <xf numFmtId="0" fontId="54" fillId="6" borderId="4" xfId="0" applyFont="1" applyFill="1" applyBorder="1" applyAlignment="1">
      <alignment horizontal="center" vertical="center"/>
    </xf>
    <xf numFmtId="0" fontId="54" fillId="6" borderId="5" xfId="0" applyFont="1" applyFill="1" applyBorder="1" applyAlignment="1">
      <alignment horizontal="center" vertical="center"/>
    </xf>
    <xf numFmtId="0" fontId="54" fillId="6" borderId="6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right" vertical="center"/>
    </xf>
    <xf numFmtId="0" fontId="17" fillId="2" borderId="5" xfId="0" applyFont="1" applyFill="1" applyBorder="1" applyAlignment="1">
      <alignment horizontal="right" vertical="center"/>
    </xf>
    <xf numFmtId="0" fontId="17" fillId="2" borderId="6" xfId="0" applyFont="1" applyFill="1" applyBorder="1" applyAlignment="1">
      <alignment horizontal="right" vertical="center"/>
    </xf>
    <xf numFmtId="0" fontId="41" fillId="2" borderId="0" xfId="0" applyFont="1" applyFill="1" applyAlignment="1">
      <alignment horizontal="center" vertical="center"/>
    </xf>
    <xf numFmtId="0" fontId="50" fillId="3" borderId="0" xfId="0" applyFont="1" applyFill="1" applyAlignment="1" applyProtection="1">
      <alignment horizontal="center" vertical="center" wrapText="1"/>
      <protection locked="0"/>
    </xf>
    <xf numFmtId="0" fontId="51" fillId="3" borderId="0" xfId="0" applyFont="1" applyFill="1" applyAlignment="1" applyProtection="1">
      <alignment horizontal="center" vertical="center" wrapText="1"/>
      <protection locked="0"/>
    </xf>
    <xf numFmtId="0" fontId="58" fillId="9" borderId="1" xfId="0" applyFont="1" applyFill="1" applyBorder="1" applyAlignment="1">
      <alignment horizontal="center" vertical="center"/>
    </xf>
    <xf numFmtId="166" fontId="10" fillId="4" borderId="1" xfId="0" applyNumberFormat="1" applyFont="1" applyFill="1" applyBorder="1" applyAlignment="1">
      <alignment horizontal="center" vertical="center"/>
    </xf>
    <xf numFmtId="166" fontId="63" fillId="5" borderId="12" xfId="0" applyNumberFormat="1" applyFont="1" applyFill="1" applyBorder="1" applyAlignment="1">
      <alignment horizontal="center" vertical="center"/>
    </xf>
    <xf numFmtId="166" fontId="63" fillId="5" borderId="13" xfId="0" applyNumberFormat="1" applyFont="1" applyFill="1" applyBorder="1" applyAlignment="1">
      <alignment horizontal="center" vertical="center"/>
    </xf>
    <xf numFmtId="166" fontId="63" fillId="5" borderId="14" xfId="0" applyNumberFormat="1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1" fillId="5" borderId="15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12" Type="http://schemas.openxmlformats.org/officeDocument/2006/relationships/hyperlink" Target="#'Inquiry Form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0'!A1"/><Relationship Id="rId5" Type="http://schemas.openxmlformats.org/officeDocument/2006/relationships/hyperlink" Target="#'5'!A1"/><Relationship Id="rId10" Type="http://schemas.openxmlformats.org/officeDocument/2006/relationships/hyperlink" Target="#'9'!A1"/><Relationship Id="rId4" Type="http://schemas.openxmlformats.org/officeDocument/2006/relationships/hyperlink" Target="#'4'!A1"/><Relationship Id="rId9" Type="http://schemas.openxmlformats.org/officeDocument/2006/relationships/hyperlink" Target="#FirstPag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t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1075691</xdr:colOff>
      <xdr:row>2</xdr:row>
      <xdr:rowOff>186418</xdr:rowOff>
    </xdr:from>
    <xdr:to>
      <xdr:col>9</xdr:col>
      <xdr:colOff>79375</xdr:colOff>
      <xdr:row>7</xdr:row>
      <xdr:rowOff>74094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69566" y="567418"/>
          <a:ext cx="5972809" cy="84017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1</a:t>
          </a:r>
        </a:p>
      </xdr:txBody>
    </xdr:sp>
    <xdr:clientData/>
  </xdr:twoCellAnchor>
  <xdr:twoCellAnchor>
    <xdr:from>
      <xdr:col>1</xdr:col>
      <xdr:colOff>303348</xdr:colOff>
      <xdr:row>10</xdr:row>
      <xdr:rowOff>74385</xdr:rowOff>
    </xdr:from>
    <xdr:to>
      <xdr:col>8</xdr:col>
      <xdr:colOff>25409</xdr:colOff>
      <xdr:row>26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12948" y="1979385"/>
          <a:ext cx="7342061" cy="30498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solidFill>
                <a:schemeClr val="bg1"/>
              </a:solidFill>
              <a:latin typeface="Lucida Bright" panose="02040602050505020304" pitchFamily="18" charset="0"/>
            </a:rPr>
            <a:t>Red Render 95</a:t>
          </a: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Which brand should be chosen using the EMV approach?</a:t>
          </a:r>
        </a:p>
        <a:p>
          <a:endParaRPr lang="en-US" sz="24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a) Write the Brand</a:t>
          </a:r>
        </a:p>
        <a:p>
          <a:endParaRPr lang="en-US" sz="24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b) The EMV of that brand</a:t>
          </a:r>
        </a:p>
        <a:p>
          <a:endParaRPr lang="en-US" sz="2000" baseline="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260260</xdr:colOff>
      <xdr:row>2</xdr:row>
      <xdr:rowOff>51706</xdr:rowOff>
    </xdr:from>
    <xdr:to>
      <xdr:col>2</xdr:col>
      <xdr:colOff>279310</xdr:colOff>
      <xdr:row>7</xdr:row>
      <xdr:rowOff>148958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84465" y="407306"/>
          <a:ext cx="1250950" cy="98425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2</xdr:col>
      <xdr:colOff>1562100</xdr:colOff>
      <xdr:row>30</xdr:row>
      <xdr:rowOff>340995</xdr:rowOff>
    </xdr:from>
    <xdr:to>
      <xdr:col>2</xdr:col>
      <xdr:colOff>1562100</xdr:colOff>
      <xdr:row>35</xdr:row>
      <xdr:rowOff>3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3365500" y="6207125"/>
          <a:ext cx="0" cy="1635125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258446</xdr:colOff>
      <xdr:row>31</xdr:row>
      <xdr:rowOff>317500</xdr:rowOff>
    </xdr:from>
    <xdr:to>
      <xdr:col>15</xdr:col>
      <xdr:colOff>269875</xdr:colOff>
      <xdr:row>34</xdr:row>
      <xdr:rowOff>174625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0227946" y="6556375"/>
          <a:ext cx="2519679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solidFill>
                <a:srgbClr val="C00000"/>
              </a:solidFill>
              <a:latin typeface="Lucida Bright" panose="02040602050505020304" pitchFamily="18" charset="0"/>
            </a:rPr>
            <a:t>Cloud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</a:rPr>
            <a:t> Veil 65.50</a:t>
          </a:r>
          <a:endParaRPr lang="en-US" sz="2400" b="1">
            <a:solidFill>
              <a:srgbClr val="C0000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355599</xdr:colOff>
      <xdr:row>25</xdr:row>
      <xdr:rowOff>136525</xdr:rowOff>
    </xdr:from>
    <xdr:to>
      <xdr:col>15</xdr:col>
      <xdr:colOff>-1</xdr:colOff>
      <xdr:row>29</xdr:row>
      <xdr:rowOff>122413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194799" y="4899025"/>
          <a:ext cx="3378200" cy="747888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Answer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139610</xdr:colOff>
      <xdr:row>2</xdr:row>
      <xdr:rowOff>5986</xdr:rowOff>
    </xdr:from>
    <xdr:to>
      <xdr:col>3</xdr:col>
      <xdr:colOff>209550</xdr:colOff>
      <xdr:row>11</xdr:row>
      <xdr:rowOff>171450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49210" y="386986"/>
          <a:ext cx="2413090" cy="187996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3</xdr:col>
      <xdr:colOff>948690</xdr:colOff>
      <xdr:row>4</xdr:row>
      <xdr:rowOff>5442</xdr:rowOff>
    </xdr:from>
    <xdr:to>
      <xdr:col>8</xdr:col>
      <xdr:colOff>933449</xdr:colOff>
      <xdr:row>10</xdr:row>
      <xdr:rowOff>95249</xdr:rowOff>
    </xdr:to>
    <xdr:sp macro="" textlink="">
      <xdr:nvSpPr>
        <xdr:cNvPr id="17" name="Rounded Rectangle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3901440" y="767442"/>
          <a:ext cx="6899909" cy="123280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10</a:t>
          </a:r>
        </a:p>
      </xdr:txBody>
    </xdr:sp>
    <xdr:clientData/>
  </xdr:twoCellAnchor>
  <xdr:twoCellAnchor>
    <xdr:from>
      <xdr:col>12</xdr:col>
      <xdr:colOff>285751</xdr:colOff>
      <xdr:row>3</xdr:row>
      <xdr:rowOff>152401</xdr:rowOff>
    </xdr:from>
    <xdr:to>
      <xdr:col>16</xdr:col>
      <xdr:colOff>2800350</xdr:colOff>
      <xdr:row>9</xdr:row>
      <xdr:rowOff>140427</xdr:rowOff>
    </xdr:to>
    <xdr:sp macro="" textlink="">
      <xdr:nvSpPr>
        <xdr:cNvPr id="19" name="Rounded Rectangle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14611351" y="723901"/>
          <a:ext cx="7810499" cy="1131026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000" b="1">
              <a:solidFill>
                <a:srgbClr val="FFFF00"/>
              </a:solidFill>
              <a:latin typeface="Lucida Bright" panose="02040602050505020304" pitchFamily="18" charset="0"/>
            </a:rPr>
            <a:t>Answer</a:t>
          </a:r>
        </a:p>
      </xdr:txBody>
    </xdr:sp>
    <xdr:clientData/>
  </xdr:twoCellAnchor>
  <xdr:twoCellAnchor>
    <xdr:from>
      <xdr:col>10</xdr:col>
      <xdr:colOff>725805</xdr:colOff>
      <xdr:row>5</xdr:row>
      <xdr:rowOff>106045</xdr:rowOff>
    </xdr:from>
    <xdr:to>
      <xdr:col>10</xdr:col>
      <xdr:colOff>725805</xdr:colOff>
      <xdr:row>50</xdr:row>
      <xdr:rowOff>512175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>
          <a:off x="12593955" y="1058545"/>
          <a:ext cx="0" cy="1223618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85362</xdr:colOff>
      <xdr:row>15</xdr:row>
      <xdr:rowOff>30022</xdr:rowOff>
    </xdr:from>
    <xdr:to>
      <xdr:col>10</xdr:col>
      <xdr:colOff>19050</xdr:colOff>
      <xdr:row>31</xdr:row>
      <xdr:rowOff>209550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 txBox="1"/>
      </xdr:nvSpPr>
      <xdr:spPr>
        <a:xfrm>
          <a:off x="1895112" y="2887522"/>
          <a:ext cx="9992088" cy="60088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0">
              <a:solidFill>
                <a:schemeClr val="bg1"/>
              </a:solidFill>
            </a:rPr>
            <a:t>Rooney 21</a:t>
          </a:r>
        </a:p>
        <a:p>
          <a:r>
            <a:rPr lang="en-US" sz="2800" b="0" baseline="0">
              <a:solidFill>
                <a:sysClr val="windowText" lastClr="000000"/>
              </a:solidFill>
              <a:latin typeface="Lucida Bright" panose="02040602050505020304" pitchFamily="18" charset="0"/>
            </a:rPr>
            <a:t>a) How many dollars do you need to deposit today into your retirement account in order to receive $100,000,000 in 40 years? Assume that your bank will pay 3% interest each of these years.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800"/>
            <a:t> </a:t>
          </a:r>
        </a:p>
        <a:p>
          <a:endParaRPr lang="en-US" sz="2800" b="0" baseline="0">
            <a:solidFill>
              <a:sysClr val="windowText" lastClr="000000"/>
            </a:solidFill>
            <a:latin typeface="Lucida Bright" panose="02040602050505020304" pitchFamily="18" charset="0"/>
          </a:endParaRPr>
        </a:p>
        <a:p>
          <a:r>
            <a:rPr lang="en-US" sz="2800" b="0" baseline="0">
              <a:solidFill>
                <a:sysClr val="windowText" lastClr="000000"/>
              </a:solidFill>
              <a:latin typeface="Lucida Bright" panose="02040602050505020304" pitchFamily="18" charset="0"/>
            </a:rPr>
            <a:t>b) Now, lets assume that you have an option to receive $1,000,000 in 39 years. The interest rate is 3%. What should your initial investment be?</a:t>
          </a:r>
        </a:p>
        <a:p>
          <a:endParaRPr lang="en-US" sz="2800" b="0" baseline="0">
            <a:solidFill>
              <a:sysClr val="windowText" lastClr="000000"/>
            </a:solidFill>
            <a:latin typeface="Lucida Bright" panose="02040602050505020304" pitchFamily="18" charset="0"/>
          </a:endParaRPr>
        </a:p>
        <a:p>
          <a:r>
            <a:rPr lang="en-US" sz="2800" b="0" baseline="0">
              <a:solidFill>
                <a:sysClr val="windowText" lastClr="000000"/>
              </a:solidFill>
              <a:latin typeface="Lucida Bright" panose="02040602050505020304" pitchFamily="18" charset="0"/>
            </a:rPr>
            <a:t>c) What should the interest rate paid by your bank be if you deposit $250,000 today and want to receive $1,000,000 in 40 years?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295819</xdr:colOff>
      <xdr:row>18</xdr:row>
      <xdr:rowOff>83818</xdr:rowOff>
    </xdr:from>
    <xdr:to>
      <xdr:col>22</xdr:col>
      <xdr:colOff>548912</xdr:colOff>
      <xdr:row>23</xdr:row>
      <xdr:rowOff>71642</xdr:rowOff>
    </xdr:to>
    <xdr:sp macro="" textlink="">
      <xdr:nvSpPr>
        <xdr:cNvPr id="3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2797084" y="5212078"/>
          <a:ext cx="4626973" cy="89262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200" baseline="0">
              <a:solidFill>
                <a:schemeClr val="tx1"/>
              </a:solidFill>
              <a:latin typeface="Lucida Bright" panose="02040602050505020304" pitchFamily="18" charset="0"/>
            </a:rPr>
            <a:t> 1</a:t>
          </a:r>
          <a:endParaRPr lang="en-US" sz="32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15</xdr:col>
      <xdr:colOff>288471</xdr:colOff>
      <xdr:row>25</xdr:row>
      <xdr:rowOff>24221</xdr:rowOff>
    </xdr:from>
    <xdr:to>
      <xdr:col>22</xdr:col>
      <xdr:colOff>547281</xdr:colOff>
      <xdr:row>29</xdr:row>
      <xdr:rowOff>151896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6536871" y="5282021"/>
          <a:ext cx="4632690" cy="92015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200" baseline="0">
              <a:solidFill>
                <a:schemeClr val="tx1"/>
              </a:solidFill>
              <a:latin typeface="Lucida Bright" panose="02040602050505020304" pitchFamily="18" charset="0"/>
            </a:rPr>
            <a:t> 2</a:t>
          </a:r>
          <a:endParaRPr lang="en-US" sz="32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15</xdr:col>
      <xdr:colOff>302895</xdr:colOff>
      <xdr:row>31</xdr:row>
      <xdr:rowOff>95250</xdr:rowOff>
    </xdr:from>
    <xdr:to>
      <xdr:col>22</xdr:col>
      <xdr:colOff>593797</xdr:colOff>
      <xdr:row>36</xdr:row>
      <xdr:rowOff>409</xdr:rowOff>
    </xdr:to>
    <xdr:sp macro="" textlink="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6551295" y="6541770"/>
          <a:ext cx="4664782" cy="89575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200" baseline="0">
              <a:solidFill>
                <a:schemeClr val="tx1"/>
              </a:solidFill>
              <a:latin typeface="Lucida Bright" panose="02040602050505020304" pitchFamily="18" charset="0"/>
            </a:rPr>
            <a:t> 3</a:t>
          </a:r>
          <a:endParaRPr lang="en-US" sz="32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15</xdr:col>
      <xdr:colOff>302896</xdr:colOff>
      <xdr:row>37</xdr:row>
      <xdr:rowOff>93073</xdr:rowOff>
    </xdr:from>
    <xdr:to>
      <xdr:col>22</xdr:col>
      <xdr:colOff>616404</xdr:colOff>
      <xdr:row>42</xdr:row>
      <xdr:rowOff>11546</xdr:rowOff>
    </xdr:to>
    <xdr:sp macro="" textlink="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6551296" y="7728313"/>
          <a:ext cx="4687388" cy="90907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aseline="0">
              <a:solidFill>
                <a:schemeClr val="tx1"/>
              </a:solidFill>
              <a:latin typeface="Lucida Bright" panose="02040602050505020304" pitchFamily="18" charset="0"/>
            </a:rPr>
            <a:t>Problem 4 </a:t>
          </a:r>
          <a:endParaRPr lang="en-US" sz="32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15</xdr:col>
      <xdr:colOff>298265</xdr:colOff>
      <xdr:row>43</xdr:row>
      <xdr:rowOff>122736</xdr:rowOff>
    </xdr:from>
    <xdr:to>
      <xdr:col>22</xdr:col>
      <xdr:colOff>577195</xdr:colOff>
      <xdr:row>48</xdr:row>
      <xdr:rowOff>95249</xdr:rowOff>
    </xdr:to>
    <xdr:sp macro="" textlink="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8470715" y="8885736"/>
          <a:ext cx="4679480" cy="92501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200" baseline="0">
              <a:solidFill>
                <a:schemeClr val="tx1"/>
              </a:solidFill>
              <a:latin typeface="Lucida Bright" panose="02040602050505020304" pitchFamily="18" charset="0"/>
            </a:rPr>
            <a:t> 5</a:t>
          </a:r>
          <a:endParaRPr lang="en-US" sz="32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24</xdr:col>
      <xdr:colOff>459102</xdr:colOff>
      <xdr:row>18</xdr:row>
      <xdr:rowOff>83820</xdr:rowOff>
    </xdr:from>
    <xdr:to>
      <xdr:col>32</xdr:col>
      <xdr:colOff>122288</xdr:colOff>
      <xdr:row>23</xdr:row>
      <xdr:rowOff>9888</xdr:rowOff>
    </xdr:to>
    <xdr:sp macro="" textlink="">
      <xdr:nvSpPr>
        <xdr:cNvPr id="10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15089502" y="3512820"/>
          <a:ext cx="4539986" cy="87856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200" baseline="0">
              <a:solidFill>
                <a:schemeClr val="tx1"/>
              </a:solidFill>
              <a:latin typeface="Lucida Bright" panose="02040602050505020304" pitchFamily="18" charset="0"/>
            </a:rPr>
            <a:t> 6</a:t>
          </a:r>
          <a:endParaRPr lang="en-US" sz="32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24</xdr:col>
      <xdr:colOff>459105</xdr:colOff>
      <xdr:row>25</xdr:row>
      <xdr:rowOff>11972</xdr:rowOff>
    </xdr:from>
    <xdr:to>
      <xdr:col>32</xdr:col>
      <xdr:colOff>97970</xdr:colOff>
      <xdr:row>29</xdr:row>
      <xdr:rowOff>130665</xdr:rowOff>
    </xdr:to>
    <xdr:sp macro="" textlink="">
      <xdr:nvSpPr>
        <xdr:cNvPr id="13" name="Rounded Rectangle 1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12955905" y="5132612"/>
          <a:ext cx="4637585" cy="85021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200" baseline="0">
              <a:solidFill>
                <a:schemeClr val="tx1"/>
              </a:solidFill>
              <a:latin typeface="Lucida Bright" panose="02040602050505020304" pitchFamily="18" charset="0"/>
            </a:rPr>
            <a:t> 7</a:t>
          </a:r>
          <a:endParaRPr lang="en-US" sz="32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24</xdr:col>
      <xdr:colOff>442955</xdr:colOff>
      <xdr:row>31</xdr:row>
      <xdr:rowOff>112938</xdr:rowOff>
    </xdr:from>
    <xdr:to>
      <xdr:col>32</xdr:col>
      <xdr:colOff>79917</xdr:colOff>
      <xdr:row>36</xdr:row>
      <xdr:rowOff>25851</xdr:rowOff>
    </xdr:to>
    <xdr:sp macro="" textlink="">
      <xdr:nvSpPr>
        <xdr:cNvPr id="16" name="Rounded Rectangle 1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12939755" y="6330858"/>
          <a:ext cx="4635682" cy="82731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aseline="0">
              <a:solidFill>
                <a:schemeClr val="tx1"/>
              </a:solidFill>
              <a:latin typeface="Lucida Bright" panose="02040602050505020304" pitchFamily="18" charset="0"/>
            </a:rPr>
            <a:t>Problem 8 </a:t>
          </a:r>
          <a:endParaRPr lang="en-US" sz="32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5</xdr:col>
      <xdr:colOff>249827</xdr:colOff>
      <xdr:row>2</xdr:row>
      <xdr:rowOff>182336</xdr:rowOff>
    </xdr:from>
    <xdr:to>
      <xdr:col>8</xdr:col>
      <xdr:colOff>209550</xdr:colOff>
      <xdr:row>10</xdr:row>
      <xdr:rowOff>152400</xdr:rowOff>
    </xdr:to>
    <xdr:sp macro="" textlink="">
      <xdr:nvSpPr>
        <xdr:cNvPr id="21" name="Left Arrow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3393077" y="1134836"/>
          <a:ext cx="1845673" cy="149406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24</xdr:col>
      <xdr:colOff>474254</xdr:colOff>
      <xdr:row>37</xdr:row>
      <xdr:rowOff>115935</xdr:rowOff>
    </xdr:from>
    <xdr:to>
      <xdr:col>32</xdr:col>
      <xdr:colOff>82012</xdr:colOff>
      <xdr:row>42</xdr:row>
      <xdr:rowOff>44199</xdr:rowOff>
    </xdr:to>
    <xdr:sp macro="" textlink="">
      <xdr:nvSpPr>
        <xdr:cNvPr id="22" name="Rounded Rectangle 2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/>
      </xdr:nvSpPr>
      <xdr:spPr>
        <a:xfrm>
          <a:off x="12971054" y="7431135"/>
          <a:ext cx="4606478" cy="842664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200" baseline="0">
              <a:solidFill>
                <a:schemeClr val="tx1"/>
              </a:solidFill>
              <a:latin typeface="Lucida Bright" panose="02040602050505020304" pitchFamily="18" charset="0"/>
            </a:rPr>
            <a:t> 9</a:t>
          </a:r>
          <a:endParaRPr lang="en-US" sz="32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3</xdr:col>
      <xdr:colOff>384810</xdr:colOff>
      <xdr:row>15</xdr:row>
      <xdr:rowOff>175260</xdr:rowOff>
    </xdr:from>
    <xdr:to>
      <xdr:col>42</xdr:col>
      <xdr:colOff>123824</xdr:colOff>
      <xdr:row>15</xdr:row>
      <xdr:rowOff>175260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>
          <a:off x="2270760" y="3604260"/>
          <a:ext cx="22999064" cy="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461010</xdr:colOff>
      <xdr:row>43</xdr:row>
      <xdr:rowOff>171450</xdr:rowOff>
    </xdr:from>
    <xdr:to>
      <xdr:col>32</xdr:col>
      <xdr:colOff>68768</xdr:colOff>
      <xdr:row>48</xdr:row>
      <xdr:rowOff>114300</xdr:rowOff>
    </xdr:to>
    <xdr:sp macro="" textlink="">
      <xdr:nvSpPr>
        <xdr:cNvPr id="15" name="Rounded Rectangle 1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15548610" y="8362950"/>
          <a:ext cx="4636958" cy="89535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200" baseline="0">
              <a:solidFill>
                <a:schemeClr val="tx1"/>
              </a:solidFill>
              <a:latin typeface="Lucida Bright" panose="02040602050505020304" pitchFamily="18" charset="0"/>
            </a:rPr>
            <a:t> 10</a:t>
          </a:r>
          <a:endParaRPr lang="en-US" sz="32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16</xdr:col>
      <xdr:colOff>590550</xdr:colOff>
      <xdr:row>7</xdr:row>
      <xdr:rowOff>38100</xdr:rowOff>
    </xdr:from>
    <xdr:to>
      <xdr:col>29</xdr:col>
      <xdr:colOff>495300</xdr:colOff>
      <xdr:row>12</xdr:row>
      <xdr:rowOff>25924</xdr:rowOff>
    </xdr:to>
    <xdr:sp macro="" textlink="">
      <xdr:nvSpPr>
        <xdr:cNvPr id="23" name="Rounded Rectangle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/>
      </xdr:nvSpPr>
      <xdr:spPr>
        <a:xfrm>
          <a:off x="10648950" y="1371600"/>
          <a:ext cx="8077200" cy="940324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800">
              <a:solidFill>
                <a:schemeClr val="tx1"/>
              </a:solidFill>
              <a:latin typeface="Lucida Bright" panose="02040602050505020304" pitchFamily="18" charset="0"/>
            </a:rPr>
            <a:t>Content</a:t>
          </a:r>
        </a:p>
      </xdr:txBody>
    </xdr:sp>
    <xdr:clientData/>
  </xdr:twoCellAnchor>
  <xdr:twoCellAnchor>
    <xdr:from>
      <xdr:col>4</xdr:col>
      <xdr:colOff>171450</xdr:colOff>
      <xdr:row>31</xdr:row>
      <xdr:rowOff>133350</xdr:rowOff>
    </xdr:from>
    <xdr:to>
      <xdr:col>11</xdr:col>
      <xdr:colOff>424543</xdr:colOff>
      <xdr:row>39</xdr:row>
      <xdr:rowOff>0</xdr:rowOff>
    </xdr:to>
    <xdr:sp macro="" textlink="">
      <xdr:nvSpPr>
        <xdr:cNvPr id="18" name="Rounded Rectangle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2609850" y="6038850"/>
          <a:ext cx="4520293" cy="1390650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aseline="0">
              <a:solidFill>
                <a:schemeClr val="tx1"/>
              </a:solidFill>
              <a:latin typeface="Lucida Bright" panose="02040602050505020304" pitchFamily="18" charset="0"/>
            </a:rPr>
            <a:t>Inquiry Form</a:t>
          </a:r>
          <a:endParaRPr lang="en-US" sz="32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223158</xdr:colOff>
      <xdr:row>3</xdr:row>
      <xdr:rowOff>67219</xdr:rowOff>
    </xdr:from>
    <xdr:to>
      <xdr:col>26</xdr:col>
      <xdr:colOff>379094</xdr:colOff>
      <xdr:row>7</xdr:row>
      <xdr:rowOff>166609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7048501" y="620485"/>
          <a:ext cx="8224156" cy="84908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Lucida Bright" panose="02040602050505020304" pitchFamily="18" charset="0"/>
            </a:rPr>
            <a:t>Operations</a:t>
          </a:r>
          <a:r>
            <a:rPr lang="en-US" sz="4000" baseline="0">
              <a:solidFill>
                <a:schemeClr val="tx1"/>
              </a:solidFill>
              <a:latin typeface="Lucida Bright" panose="02040602050505020304" pitchFamily="18" charset="0"/>
            </a:rPr>
            <a:t> Management</a:t>
          </a:r>
          <a:endParaRPr lang="en-US" sz="40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16</xdr:col>
      <xdr:colOff>510810</xdr:colOff>
      <xdr:row>12</xdr:row>
      <xdr:rowOff>152667</xdr:rowOff>
    </xdr:from>
    <xdr:to>
      <xdr:col>24</xdr:col>
      <xdr:colOff>139063</xdr:colOff>
      <xdr:row>19</xdr:row>
      <xdr:rowOff>7636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9260475" y="2345322"/>
          <a:ext cx="4626973" cy="1144637"/>
        </a:xfrm>
        <a:prstGeom prst="roundRect">
          <a:avLst/>
        </a:prstGeom>
        <a:solidFill>
          <a:schemeClr val="bg1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OM</a:t>
          </a:r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302</a:t>
          </a:r>
        </a:p>
        <a:p>
          <a:pPr algn="ctr"/>
          <a:r>
            <a:rPr lang="en-US" sz="2800" b="1" baseline="0">
              <a:solidFill>
                <a:schemeClr val="accent1">
                  <a:lumMod val="50000"/>
                </a:schemeClr>
              </a:solidFill>
              <a:latin typeface="Lucida Bright" panose="02040602050505020304" pitchFamily="18" charset="0"/>
            </a:rPr>
            <a:t>Spring 2018</a:t>
          </a:r>
          <a:endParaRPr lang="en-US" sz="2800" b="1">
            <a:solidFill>
              <a:schemeClr val="accent1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18</xdr:col>
      <xdr:colOff>104868</xdr:colOff>
      <xdr:row>39</xdr:row>
      <xdr:rowOff>158025</xdr:rowOff>
    </xdr:from>
    <xdr:to>
      <xdr:col>23</xdr:col>
      <xdr:colOff>499119</xdr:colOff>
      <xdr:row>47</xdr:row>
      <xdr:rowOff>9524</xdr:rowOff>
    </xdr:to>
    <xdr:sp macro="" textlink="">
      <xdr:nvSpPr>
        <xdr:cNvPr id="4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0963368" y="7587525"/>
          <a:ext cx="3410501" cy="137549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Click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Here</a:t>
          </a:r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 to Start</a:t>
          </a:r>
        </a:p>
      </xdr:txBody>
    </xdr:sp>
    <xdr:clientData/>
  </xdr:twoCellAnchor>
  <xdr:twoCellAnchor>
    <xdr:from>
      <xdr:col>16</xdr:col>
      <xdr:colOff>216808</xdr:colOff>
      <xdr:row>23</xdr:row>
      <xdr:rowOff>11701</xdr:rowOff>
    </xdr:from>
    <xdr:to>
      <xdr:col>24</xdr:col>
      <xdr:colOff>370845</xdr:colOff>
      <xdr:row>29</xdr:row>
      <xdr:rowOff>136617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9868808" y="4393201"/>
          <a:ext cx="4980037" cy="1267916"/>
        </a:xfrm>
        <a:prstGeom prst="roundRect">
          <a:avLst/>
        </a:prstGeom>
        <a:solidFill>
          <a:schemeClr val="accent2">
            <a:lumMod val="5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 baseline="0">
              <a:solidFill>
                <a:srgbClr val="FFC000"/>
              </a:solidFill>
              <a:latin typeface="Lucida Bright" panose="02040602050505020304" pitchFamily="18" charset="0"/>
            </a:rPr>
            <a:t>Test 1</a:t>
          </a:r>
        </a:p>
        <a:p>
          <a:pPr algn="ctr"/>
          <a:r>
            <a:rPr lang="en-US" sz="3600" b="1" baseline="0">
              <a:solidFill>
                <a:srgbClr val="FFC000"/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7</xdr:col>
      <xdr:colOff>438150</xdr:colOff>
      <xdr:row>22</xdr:row>
      <xdr:rowOff>92075</xdr:rowOff>
    </xdr:from>
    <xdr:to>
      <xdr:col>14</xdr:col>
      <xdr:colOff>584200</xdr:colOff>
      <xdr:row>30</xdr:row>
      <xdr:rowOff>111125</xdr:rowOff>
    </xdr:to>
    <xdr:sp macro="" textlink="">
      <xdr:nvSpPr>
        <xdr:cNvPr id="7" name="Rounded Rectangl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>
          <a:off x="4660900" y="4283075"/>
          <a:ext cx="4368800" cy="1543050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>
              <a:solidFill>
                <a:srgbClr val="C00000"/>
              </a:solidFill>
              <a:latin typeface="Lucida Bright" panose="02040602050505020304" pitchFamily="18" charset="0"/>
            </a:rPr>
            <a:t>Answers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598715</xdr:colOff>
      <xdr:row>1</xdr:row>
      <xdr:rowOff>4896</xdr:rowOff>
    </xdr:from>
    <xdr:to>
      <xdr:col>3</xdr:col>
      <xdr:colOff>95250</xdr:colOff>
      <xdr:row>8</xdr:row>
      <xdr:rowOff>19050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2408465" y="195396"/>
          <a:ext cx="1515835" cy="134765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4</xdr:col>
      <xdr:colOff>616676</xdr:colOff>
      <xdr:row>2</xdr:row>
      <xdr:rowOff>106680</xdr:rowOff>
    </xdr:from>
    <xdr:to>
      <xdr:col>12</xdr:col>
      <xdr:colOff>655320</xdr:colOff>
      <xdr:row>7</xdr:row>
      <xdr:rowOff>176349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5807801" y="487680"/>
          <a:ext cx="7049044" cy="1022169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Inquiry Form</a:t>
          </a:r>
          <a:endParaRPr lang="en-US" sz="32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555170</xdr:colOff>
      <xdr:row>11</xdr:row>
      <xdr:rowOff>149680</xdr:rowOff>
    </xdr:from>
    <xdr:to>
      <xdr:col>9</xdr:col>
      <xdr:colOff>367393</xdr:colOff>
      <xdr:row>32</xdr:row>
      <xdr:rowOff>57149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555170" y="2245180"/>
          <a:ext cx="9908723" cy="39651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200" b="1" baseline="0">
              <a:solidFill>
                <a:srgbClr val="C00000"/>
              </a:solidFill>
              <a:latin typeface="Lucida Bright" panose="02040602050505020304" pitchFamily="18" charset="0"/>
            </a:rPr>
            <a:t>Your name: 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Type here</a:t>
          </a:r>
        </a:p>
        <a:p>
          <a:endParaRPr lang="en-US" sz="3200" b="1" baseline="0">
            <a:solidFill>
              <a:srgbClr val="C00000"/>
            </a:solidFill>
            <a:latin typeface="Lucida Bright" panose="02040602050505020304" pitchFamily="18" charset="0"/>
          </a:endParaRPr>
        </a:p>
        <a:p>
          <a:r>
            <a:rPr lang="en-US" sz="3200" b="1" baseline="0">
              <a:solidFill>
                <a:srgbClr val="C00000"/>
              </a:solidFill>
              <a:latin typeface="Lucida Bright" panose="02040602050505020304" pitchFamily="18" charset="0"/>
            </a:rPr>
            <a:t>Class section (Day): 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type here</a:t>
          </a:r>
        </a:p>
        <a:p>
          <a:endParaRPr lang="en-US" sz="3200" b="1" baseline="0">
            <a:solidFill>
              <a:srgbClr val="C00000"/>
            </a:solidFill>
            <a:latin typeface="Lucida Bright" panose="02040602050505020304" pitchFamily="18" charset="0"/>
          </a:endParaRPr>
        </a:p>
        <a:p>
          <a:r>
            <a:rPr lang="en-US" sz="3200" b="1" baseline="0">
              <a:solidFill>
                <a:srgbClr val="C00000"/>
              </a:solidFill>
              <a:latin typeface="Lucida Bright" panose="02040602050505020304" pitchFamily="18" charset="0"/>
            </a:rPr>
            <a:t>Class time: 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Type here</a:t>
          </a:r>
        </a:p>
      </xdr:txBody>
    </xdr:sp>
    <xdr:clientData/>
  </xdr:twoCellAnchor>
  <xdr:twoCellAnchor>
    <xdr:from>
      <xdr:col>0</xdr:col>
      <xdr:colOff>539930</xdr:colOff>
      <xdr:row>39</xdr:row>
      <xdr:rowOff>73480</xdr:rowOff>
    </xdr:from>
    <xdr:to>
      <xdr:col>9</xdr:col>
      <xdr:colOff>352153</xdr:colOff>
      <xdr:row>86</xdr:row>
      <xdr:rowOff>11975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539930" y="11322505"/>
          <a:ext cx="9880148" cy="8891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Problem to be reviewed: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Reason: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My solution and rationale: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</xdr:txBody>
    </xdr:sp>
    <xdr:clientData/>
  </xdr:twoCellAnchor>
  <xdr:twoCellAnchor>
    <xdr:from>
      <xdr:col>1</xdr:col>
      <xdr:colOff>60960</xdr:colOff>
      <xdr:row>89</xdr:row>
      <xdr:rowOff>152400</xdr:rowOff>
    </xdr:from>
    <xdr:to>
      <xdr:col>9</xdr:col>
      <xdr:colOff>498023</xdr:colOff>
      <xdr:row>136</xdr:row>
      <xdr:rowOff>90895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670560" y="20926425"/>
          <a:ext cx="9895388" cy="8891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Problem to be reviewed: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Reason: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My solution and rationale: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9</xdr:col>
      <xdr:colOff>437063</xdr:colOff>
      <xdr:row>188</xdr:row>
      <xdr:rowOff>121375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/>
      </xdr:nvSpPr>
      <xdr:spPr>
        <a:xfrm>
          <a:off x="609600" y="30870525"/>
          <a:ext cx="9895388" cy="888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Problem to be reviewed: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Reason: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My solution and rationale: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</xdr:txBody>
    </xdr:sp>
    <xdr:clientData/>
  </xdr:twoCellAnchor>
  <xdr:twoCellAnchor>
    <xdr:from>
      <xdr:col>13</xdr:col>
      <xdr:colOff>198120</xdr:colOff>
      <xdr:row>2</xdr:row>
      <xdr:rowOff>106680</xdr:rowOff>
    </xdr:from>
    <xdr:to>
      <xdr:col>23</xdr:col>
      <xdr:colOff>133350</xdr:colOff>
      <xdr:row>21</xdr:row>
      <xdr:rowOff>171450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/>
      </xdr:nvSpPr>
      <xdr:spPr>
        <a:xfrm>
          <a:off x="13266420" y="487680"/>
          <a:ext cx="6945630" cy="36842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If you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would like me to review any of your test answers please fill this </a:t>
          </a:r>
          <a:r>
            <a:rPr lang="en-US" sz="2400" b="1" baseline="0">
              <a:solidFill>
                <a:srgbClr val="800000"/>
              </a:solidFill>
              <a:latin typeface="Lucida Bright" panose="02040602050505020304" pitchFamily="18" charset="0"/>
              <a:ea typeface="+mn-ea"/>
              <a:cs typeface="+mn-cs"/>
            </a:rPr>
            <a:t>Inquiry Form.</a:t>
          </a:r>
        </a:p>
        <a:p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pPr algn="l" eaLnBrk="1" fontAlgn="auto" latinLnBrk="0" hangingPunct="1"/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When done, please:</a:t>
          </a:r>
        </a:p>
        <a:p>
          <a:pPr eaLnBrk="1" fontAlgn="auto" latinLnBrk="0" hangingPunct="1"/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pPr eaLnBrk="1" fontAlgn="auto" latinLnBrk="0" hangingPunct="1"/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1. Save this file.</a:t>
          </a:r>
        </a:p>
        <a:p>
          <a:pPr eaLnBrk="1" fontAlgn="auto" latinLnBrk="0" hangingPunct="1"/>
          <a:r>
            <a:rPr lang="en-US" sz="2400" b="0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2. </a:t>
          </a:r>
          <a:r>
            <a:rPr lang="en-US" sz="24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E-mail the entire file to:</a:t>
          </a:r>
        </a:p>
        <a:p>
          <a:pPr eaLnBrk="1" fontAlgn="auto" latinLnBrk="0" hangingPunct="1"/>
          <a:endParaRPr lang="en-US" sz="2400" b="1" baseline="0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pPr eaLnBrk="1" fontAlgn="auto" latinLnBrk="0" hangingPunct="1"/>
          <a:r>
            <a:rPr lang="en-US" sz="24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  <a:ea typeface="+mn-ea"/>
              <a:cs typeface="+mn-cs"/>
            </a:rPr>
            <a:t>dpodobas@csusm.edu</a:t>
          </a:r>
        </a:p>
        <a:p>
          <a:pPr eaLnBrk="1" fontAlgn="auto" latinLnBrk="0" hangingPunct="1"/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38100</xdr:colOff>
      <xdr:row>194</xdr:row>
      <xdr:rowOff>76200</xdr:rowOff>
    </xdr:from>
    <xdr:to>
      <xdr:col>9</xdr:col>
      <xdr:colOff>475163</xdr:colOff>
      <xdr:row>241</xdr:row>
      <xdr:rowOff>7075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647700" y="37185600"/>
          <a:ext cx="9923963" cy="888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Problem to be reviewed: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Reason: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endParaRPr lang="en-US" sz="2800" b="1" baseline="0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My solution and rationale:</a:t>
          </a: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662943</xdr:colOff>
      <xdr:row>3</xdr:row>
      <xdr:rowOff>43543</xdr:rowOff>
    </xdr:from>
    <xdr:to>
      <xdr:col>8</xdr:col>
      <xdr:colOff>393066</xdr:colOff>
      <xdr:row>7</xdr:row>
      <xdr:rowOff>121719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460628" y="615043"/>
          <a:ext cx="6635748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2</a:t>
          </a:r>
        </a:p>
      </xdr:txBody>
    </xdr:sp>
    <xdr:clientData/>
  </xdr:twoCellAnchor>
  <xdr:twoCellAnchor>
    <xdr:from>
      <xdr:col>0</xdr:col>
      <xdr:colOff>487952</xdr:colOff>
      <xdr:row>10</xdr:row>
      <xdr:rowOff>112122</xdr:rowOff>
    </xdr:from>
    <xdr:to>
      <xdr:col>8</xdr:col>
      <xdr:colOff>163195</xdr:colOff>
      <xdr:row>25</xdr:row>
      <xdr:rowOff>57150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87952" y="2017122"/>
          <a:ext cx="8419193" cy="40598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solidFill>
                <a:schemeClr val="tx1"/>
              </a:solidFill>
              <a:latin typeface="Lucida Bright" panose="02040602050505020304" pitchFamily="18" charset="0"/>
            </a:rPr>
            <a:t>One line of radial tires produced by a large corporation has a wear-out life that can be modeled using a normal distribution with a mean of 25,000 and standard deviation of 1,000.</a:t>
          </a:r>
        </a:p>
        <a:p>
          <a:endParaRPr lang="en-US" sz="20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000" baseline="0">
              <a:solidFill>
                <a:schemeClr val="tx1"/>
              </a:solidFill>
              <a:latin typeface="Lucida Bright" panose="02040602050505020304" pitchFamily="18" charset="0"/>
            </a:rPr>
            <a:t>a) What percentage of tires can be expected to last more than 28,000 miles?</a:t>
          </a:r>
        </a:p>
        <a:p>
          <a:endParaRPr lang="en-US" sz="20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000" baseline="0">
              <a:solidFill>
                <a:schemeClr val="tx1"/>
              </a:solidFill>
              <a:latin typeface="Lucida Bright" panose="02040602050505020304" pitchFamily="18" charset="0"/>
            </a:rPr>
            <a:t>b) Less than 28,000 miles?</a:t>
          </a:r>
        </a:p>
        <a:p>
          <a:endParaRPr lang="en-US" sz="20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000" baseline="0">
              <a:solidFill>
                <a:schemeClr val="tx1"/>
              </a:solidFill>
              <a:latin typeface="Lucida Bright" panose="02040602050505020304" pitchFamily="18" charset="0"/>
            </a:rPr>
            <a:t>c) What percentage of these tires are expected to last exactly 25,000 miles?</a:t>
          </a:r>
        </a:p>
      </xdr:txBody>
    </xdr:sp>
    <xdr:clientData/>
  </xdr:twoCellAnchor>
  <xdr:twoCellAnchor>
    <xdr:from>
      <xdr:col>1</xdr:col>
      <xdr:colOff>155485</xdr:colOff>
      <xdr:row>2</xdr:row>
      <xdr:rowOff>906</xdr:rowOff>
    </xdr:from>
    <xdr:to>
      <xdr:col>2</xdr:col>
      <xdr:colOff>157442</xdr:colOff>
      <xdr:row>7</xdr:row>
      <xdr:rowOff>88527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70165" y="356506"/>
          <a:ext cx="1250950" cy="98425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563608</xdr:colOff>
      <xdr:row>3</xdr:row>
      <xdr:rowOff>49077</xdr:rowOff>
    </xdr:from>
    <xdr:to>
      <xdr:col>14</xdr:col>
      <xdr:colOff>212704</xdr:colOff>
      <xdr:row>7</xdr:row>
      <xdr:rowOff>34965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860643" y="628197"/>
          <a:ext cx="2988582" cy="740228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8</xdr:col>
      <xdr:colOff>410301</xdr:colOff>
      <xdr:row>9</xdr:row>
      <xdr:rowOff>31297</xdr:rowOff>
    </xdr:from>
    <xdr:to>
      <xdr:col>8</xdr:col>
      <xdr:colOff>410301</xdr:colOff>
      <xdr:row>44</xdr:row>
      <xdr:rowOff>72571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9104086" y="1745797"/>
          <a:ext cx="0" cy="7889874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662942</xdr:colOff>
      <xdr:row>3</xdr:row>
      <xdr:rowOff>43543</xdr:rowOff>
    </xdr:from>
    <xdr:to>
      <xdr:col>6</xdr:col>
      <xdr:colOff>674380</xdr:colOff>
      <xdr:row>7</xdr:row>
      <xdr:rowOff>121719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518412" y="592183"/>
          <a:ext cx="5330189" cy="80772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3</a:t>
          </a:r>
        </a:p>
      </xdr:txBody>
    </xdr:sp>
    <xdr:clientData/>
  </xdr:twoCellAnchor>
  <xdr:twoCellAnchor>
    <xdr:from>
      <xdr:col>1</xdr:col>
      <xdr:colOff>696413</xdr:colOff>
      <xdr:row>9</xdr:row>
      <xdr:rowOff>60415</xdr:rowOff>
    </xdr:from>
    <xdr:to>
      <xdr:col>9</xdr:col>
      <xdr:colOff>150488</xdr:colOff>
      <xdr:row>24</xdr:row>
      <xdr:rowOff>174624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299663" y="1774915"/>
          <a:ext cx="8296450" cy="29717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Three distributions have the characteristics as shown below.  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a) Which distribution has the absolute value of its z-score located  the furthest from the mean?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b) What is the value of this z-score?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184060</xdr:colOff>
      <xdr:row>2</xdr:row>
      <xdr:rowOff>77106</xdr:rowOff>
    </xdr:from>
    <xdr:to>
      <xdr:col>2</xdr:col>
      <xdr:colOff>195482</xdr:colOff>
      <xdr:row>7</xdr:row>
      <xdr:rowOff>164727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08265" y="432706"/>
          <a:ext cx="1250950" cy="98425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12</xdr:col>
      <xdr:colOff>36739</xdr:colOff>
      <xdr:row>10</xdr:row>
      <xdr:rowOff>54519</xdr:rowOff>
    </xdr:from>
    <xdr:to>
      <xdr:col>18</xdr:col>
      <xdr:colOff>280669</xdr:colOff>
      <xdr:row>14</xdr:row>
      <xdr:rowOff>40408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0657114" y="1967139"/>
          <a:ext cx="3239860" cy="740229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Answer</a:t>
          </a:r>
        </a:p>
      </xdr:txBody>
    </xdr:sp>
    <xdr:clientData/>
  </xdr:twoCellAnchor>
  <xdr:twoCellAnchor>
    <xdr:from>
      <xdr:col>10</xdr:col>
      <xdr:colOff>224517</xdr:colOff>
      <xdr:row>5</xdr:row>
      <xdr:rowOff>148319</xdr:rowOff>
    </xdr:from>
    <xdr:to>
      <xdr:col>10</xdr:col>
      <xdr:colOff>224517</xdr:colOff>
      <xdr:row>62</xdr:row>
      <xdr:rowOff>113030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9663792" y="1091294"/>
          <a:ext cx="0" cy="11624581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504191</xdr:colOff>
      <xdr:row>28</xdr:row>
      <xdr:rowOff>132715</xdr:rowOff>
    </xdr:from>
    <xdr:to>
      <xdr:col>17</xdr:col>
      <xdr:colOff>118746</xdr:colOff>
      <xdr:row>30</xdr:row>
      <xdr:rowOff>95250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1156316" y="5831840"/>
          <a:ext cx="2726055" cy="72453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1">
              <a:solidFill>
                <a:srgbClr val="FFFF00"/>
              </a:solidFill>
              <a:latin typeface="Lucida Bright" panose="02040602050505020304" pitchFamily="18" charset="0"/>
            </a:rPr>
            <a:t>C = 0.8696</a:t>
          </a:r>
        </a:p>
      </xdr:txBody>
    </xdr:sp>
    <xdr:clientData/>
  </xdr:twoCellAnchor>
  <xdr:twoCellAnchor>
    <xdr:from>
      <xdr:col>2</xdr:col>
      <xdr:colOff>899160</xdr:colOff>
      <xdr:row>33</xdr:row>
      <xdr:rowOff>301625</xdr:rowOff>
    </xdr:from>
    <xdr:to>
      <xdr:col>7</xdr:col>
      <xdr:colOff>546100</xdr:colOff>
      <xdr:row>33</xdr:row>
      <xdr:rowOff>304800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2753360" y="6169025"/>
          <a:ext cx="5628640" cy="3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1151255</xdr:colOff>
      <xdr:row>33</xdr:row>
      <xdr:rowOff>95250</xdr:rowOff>
    </xdr:from>
    <xdr:to>
      <xdr:col>4</xdr:col>
      <xdr:colOff>1151255</xdr:colOff>
      <xdr:row>34</xdr:row>
      <xdr:rowOff>111125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5524500" y="6207125"/>
          <a:ext cx="0" cy="396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1090930</xdr:colOff>
      <xdr:row>33</xdr:row>
      <xdr:rowOff>59055</xdr:rowOff>
    </xdr:from>
    <xdr:to>
      <xdr:col>3</xdr:col>
      <xdr:colOff>1090930</xdr:colOff>
      <xdr:row>34</xdr:row>
      <xdr:rowOff>73155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4279900" y="6169025"/>
          <a:ext cx="0" cy="396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23495</xdr:colOff>
      <xdr:row>33</xdr:row>
      <xdr:rowOff>31750</xdr:rowOff>
    </xdr:from>
    <xdr:to>
      <xdr:col>3</xdr:col>
      <xdr:colOff>23495</xdr:colOff>
      <xdr:row>34</xdr:row>
      <xdr:rowOff>57305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3206750" y="6143625"/>
          <a:ext cx="0" cy="396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236220</xdr:colOff>
      <xdr:row>33</xdr:row>
      <xdr:rowOff>95250</xdr:rowOff>
    </xdr:from>
    <xdr:to>
      <xdr:col>6</xdr:col>
      <xdr:colOff>236220</xdr:colOff>
      <xdr:row>34</xdr:row>
      <xdr:rowOff>111125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7175500" y="6207125"/>
          <a:ext cx="0" cy="396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819785</xdr:colOff>
      <xdr:row>34</xdr:row>
      <xdr:rowOff>269875</xdr:rowOff>
    </xdr:from>
    <xdr:to>
      <xdr:col>5</xdr:col>
      <xdr:colOff>220167</xdr:colOff>
      <xdr:row>36</xdr:row>
      <xdr:rowOff>165176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5191125" y="6762750"/>
          <a:ext cx="682625" cy="396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>
              <a:latin typeface="Lucida Bright" panose="02040602050505020304" pitchFamily="18" charset="0"/>
            </a:rPr>
            <a:t>0</a:t>
          </a:r>
        </a:p>
      </xdr:txBody>
    </xdr:sp>
    <xdr:clientData/>
  </xdr:twoCellAnchor>
  <xdr:twoCellAnchor>
    <xdr:from>
      <xdr:col>5</xdr:col>
      <xdr:colOff>1114425</xdr:colOff>
      <xdr:row>34</xdr:row>
      <xdr:rowOff>266700</xdr:rowOff>
    </xdr:from>
    <xdr:to>
      <xdr:col>7</xdr:col>
      <xdr:colOff>203200</xdr:colOff>
      <xdr:row>36</xdr:row>
      <xdr:rowOff>168275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6931025" y="6515100"/>
          <a:ext cx="1108075" cy="422275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rgbClr val="FFFF00"/>
              </a:solidFill>
              <a:latin typeface="Lucida Bright" panose="02040602050505020304" pitchFamily="18" charset="0"/>
            </a:rPr>
            <a:t>0.8696</a:t>
          </a:r>
        </a:p>
      </xdr:txBody>
    </xdr:sp>
    <xdr:clientData/>
  </xdr:twoCellAnchor>
  <xdr:twoCellAnchor>
    <xdr:from>
      <xdr:col>3</xdr:col>
      <xdr:colOff>702311</xdr:colOff>
      <xdr:row>34</xdr:row>
      <xdr:rowOff>247650</xdr:rowOff>
    </xdr:from>
    <xdr:to>
      <xdr:col>4</xdr:col>
      <xdr:colOff>345475</xdr:colOff>
      <xdr:row>36</xdr:row>
      <xdr:rowOff>133941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3889376" y="6731000"/>
          <a:ext cx="825500" cy="396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/>
            <a:t>-</a:t>
          </a:r>
          <a:r>
            <a:rPr lang="en-US" sz="2000">
              <a:latin typeface="Lucida Bright" panose="02040602050505020304" pitchFamily="18" charset="0"/>
            </a:rPr>
            <a:t>0.67</a:t>
          </a:r>
        </a:p>
      </xdr:txBody>
    </xdr:sp>
    <xdr:clientData/>
  </xdr:twoCellAnchor>
  <xdr:twoCellAnchor>
    <xdr:from>
      <xdr:col>2</xdr:col>
      <xdr:colOff>1003936</xdr:colOff>
      <xdr:row>34</xdr:row>
      <xdr:rowOff>215900</xdr:rowOff>
    </xdr:from>
    <xdr:to>
      <xdr:col>3</xdr:col>
      <xdr:colOff>444038</xdr:colOff>
      <xdr:row>36</xdr:row>
      <xdr:rowOff>113053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803526" y="6708775"/>
          <a:ext cx="825500" cy="396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/>
            <a:t>-</a:t>
          </a:r>
          <a:r>
            <a:rPr lang="en-US" sz="2000">
              <a:latin typeface="Lucida Bright" panose="02040602050505020304" pitchFamily="18" charset="0"/>
            </a:rPr>
            <a:t>0.80</a:t>
          </a:r>
        </a:p>
      </xdr:txBody>
    </xdr:sp>
    <xdr:clientData/>
  </xdr:twoCellAnchor>
  <xdr:twoCellAnchor>
    <xdr:from>
      <xdr:col>3</xdr:col>
      <xdr:colOff>91440</xdr:colOff>
      <xdr:row>31</xdr:row>
      <xdr:rowOff>137160</xdr:rowOff>
    </xdr:from>
    <xdr:to>
      <xdr:col>7</xdr:col>
      <xdr:colOff>182880</xdr:colOff>
      <xdr:row>32</xdr:row>
      <xdr:rowOff>289560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398520" y="6202680"/>
          <a:ext cx="4663440" cy="472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/>
            <a:t>Standardized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662942</xdr:colOff>
      <xdr:row>3</xdr:row>
      <xdr:rowOff>43543</xdr:rowOff>
    </xdr:from>
    <xdr:to>
      <xdr:col>7</xdr:col>
      <xdr:colOff>315582</xdr:colOff>
      <xdr:row>7</xdr:row>
      <xdr:rowOff>121719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460627" y="615043"/>
          <a:ext cx="4825998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4</a:t>
          </a:r>
        </a:p>
      </xdr:txBody>
    </xdr:sp>
    <xdr:clientData/>
  </xdr:twoCellAnchor>
  <xdr:twoCellAnchor>
    <xdr:from>
      <xdr:col>1</xdr:col>
      <xdr:colOff>81098</xdr:colOff>
      <xdr:row>11</xdr:row>
      <xdr:rowOff>135346</xdr:rowOff>
    </xdr:from>
    <xdr:to>
      <xdr:col>9</xdr:col>
      <xdr:colOff>489599</xdr:colOff>
      <xdr:row>33</xdr:row>
      <xdr:rowOff>238125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84348" y="2230846"/>
          <a:ext cx="9092126" cy="43731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Estimated profits under each of the two possible states of nature are shown in the table below.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Two approaches are considered by management: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a) LaPlace</a:t>
          </a:r>
        </a:p>
        <a:p>
          <a:r>
            <a:rPr lang="en-US" sz="2400" baseline="0">
              <a:latin typeface="Lucida Bright" panose="02040602050505020304" pitchFamily="18" charset="0"/>
            </a:rPr>
            <a:t>b) Hurwicz (</a:t>
          </a:r>
          <a:r>
            <a:rPr lang="el-GR" sz="2400" baseline="0"/>
            <a:t>α</a:t>
          </a:r>
          <a:r>
            <a:rPr lang="en-US" sz="2400" baseline="0">
              <a:latin typeface="Lucida Bright" panose="02040602050505020304" pitchFamily="18" charset="0"/>
            </a:rPr>
            <a:t>=0.7)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Using each approach, select the best alternative and show the calculated value for that alternative.</a:t>
          </a:r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193585</xdr:colOff>
      <xdr:row>2</xdr:row>
      <xdr:rowOff>77106</xdr:rowOff>
    </xdr:from>
    <xdr:to>
      <xdr:col>2</xdr:col>
      <xdr:colOff>212635</xdr:colOff>
      <xdr:row>7</xdr:row>
      <xdr:rowOff>164727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98740" y="458106"/>
          <a:ext cx="1209675" cy="104775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13</xdr:col>
      <xdr:colOff>281577</xdr:colOff>
      <xdr:row>8</xdr:row>
      <xdr:rowOff>109311</xdr:rowOff>
    </xdr:from>
    <xdr:to>
      <xdr:col>13</xdr:col>
      <xdr:colOff>322397</xdr:colOff>
      <xdr:row>40</xdr:row>
      <xdr:rowOff>61237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10665732" y="1623786"/>
          <a:ext cx="40820" cy="7248071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76835</xdr:colOff>
      <xdr:row>32</xdr:row>
      <xdr:rowOff>64770</xdr:rowOff>
    </xdr:from>
    <xdr:to>
      <xdr:col>21</xdr:col>
      <xdr:colOff>38190</xdr:colOff>
      <xdr:row>35</xdr:row>
      <xdr:rowOff>90664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12665075" y="6176010"/>
          <a:ext cx="3329395" cy="772654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Answer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393247</xdr:colOff>
      <xdr:row>1</xdr:row>
      <xdr:rowOff>76201</xdr:rowOff>
    </xdr:from>
    <xdr:to>
      <xdr:col>3</xdr:col>
      <xdr:colOff>565191</xdr:colOff>
      <xdr:row>7</xdr:row>
      <xdr:rowOff>54429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02847" y="243841"/>
          <a:ext cx="1391144" cy="984068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11</xdr:col>
      <xdr:colOff>53975</xdr:colOff>
      <xdr:row>1</xdr:row>
      <xdr:rowOff>127000</xdr:rowOff>
    </xdr:from>
    <xdr:to>
      <xdr:col>16</xdr:col>
      <xdr:colOff>101605</xdr:colOff>
      <xdr:row>6</xdr:row>
      <xdr:rowOff>148365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759575" y="294640"/>
          <a:ext cx="5831210" cy="85956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5 </a:t>
          </a:r>
          <a:endParaRPr lang="en-US" sz="32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13</xdr:col>
      <xdr:colOff>717548</xdr:colOff>
      <xdr:row>26</xdr:row>
      <xdr:rowOff>234950</xdr:rowOff>
    </xdr:from>
    <xdr:to>
      <xdr:col>16</xdr:col>
      <xdr:colOff>114299</xdr:colOff>
      <xdr:row>32</xdr:row>
      <xdr:rowOff>122464</xdr:rowOff>
    </xdr:to>
    <xdr:sp macro="" textlink="">
      <xdr:nvSpPr>
        <xdr:cNvPr id="5" name="Rounded Rectangular Callou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9684655" y="7351486"/>
          <a:ext cx="2485573" cy="1697264"/>
        </a:xfrm>
        <a:prstGeom prst="wedgeRoundRectCallout">
          <a:avLst>
            <a:gd name="adj1" fmla="val -48104"/>
            <a:gd name="adj2" fmla="val -12044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2000">
              <a:latin typeface="Lucida Bright" panose="02040602050505020304" pitchFamily="18" charset="0"/>
            </a:rPr>
            <a:t>This project has the </a:t>
          </a:r>
          <a:r>
            <a:rPr lang="en-US" sz="2000" baseline="0">
              <a:latin typeface="Lucida Bright" panose="02040602050505020304" pitchFamily="18" charset="0"/>
            </a:rPr>
            <a:t> Positive </a:t>
          </a:r>
          <a:r>
            <a:rPr lang="en-US" sz="2000">
              <a:latin typeface="Lucida Bright" panose="02040602050505020304" pitchFamily="18" charset="0"/>
            </a:rPr>
            <a:t>NPV of $36,618</a:t>
          </a:r>
        </a:p>
      </xdr:txBody>
    </xdr:sp>
    <xdr:clientData/>
  </xdr:twoCellAnchor>
  <xdr:twoCellAnchor>
    <xdr:from>
      <xdr:col>15</xdr:col>
      <xdr:colOff>469900</xdr:colOff>
      <xdr:row>16</xdr:row>
      <xdr:rowOff>54428</xdr:rowOff>
    </xdr:from>
    <xdr:to>
      <xdr:col>17</xdr:col>
      <xdr:colOff>63500</xdr:colOff>
      <xdr:row>19</xdr:row>
      <xdr:rowOff>101600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1967936" y="3823607"/>
          <a:ext cx="1634671" cy="1067707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Long</a:t>
          </a:r>
          <a:r>
            <a:rPr lang="en-US" sz="20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 Form Solutions</a:t>
          </a:r>
          <a:endParaRPr lang="en-US" sz="2000" b="1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457200</xdr:colOff>
      <xdr:row>9</xdr:row>
      <xdr:rowOff>279399</xdr:rowOff>
    </xdr:from>
    <xdr:to>
      <xdr:col>11</xdr:col>
      <xdr:colOff>317501</xdr:colOff>
      <xdr:row>30</xdr:row>
      <xdr:rowOff>204106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457200" y="1748970"/>
          <a:ext cx="6296480" cy="67010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There is a new project proposal that is supported by the following data: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400"/>
            <a:t> </a:t>
          </a: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initial investment that is required: </a:t>
          </a: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  $ 55,000</a:t>
          </a: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duration:</a:t>
          </a: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  7 years</a:t>
          </a: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expected yearly cash inflows:</a:t>
          </a: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$17,000 </a:t>
          </a: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proposed discount rate:</a:t>
          </a: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 7%</a:t>
          </a: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a) Should this project be accepted based on the NPV analysis?</a:t>
          </a: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b) What is the NPV of this project?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1430385</xdr:colOff>
      <xdr:row>2</xdr:row>
      <xdr:rowOff>45720</xdr:rowOff>
    </xdr:from>
    <xdr:to>
      <xdr:col>7</xdr:col>
      <xdr:colOff>334504</xdr:colOff>
      <xdr:row>6</xdr:row>
      <xdr:rowOff>123822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3289665" y="411480"/>
          <a:ext cx="5762119" cy="80962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6</a:t>
          </a:r>
        </a:p>
      </xdr:txBody>
    </xdr:sp>
    <xdr:clientData/>
  </xdr:twoCellAnchor>
  <xdr:twoCellAnchor>
    <xdr:from>
      <xdr:col>1</xdr:col>
      <xdr:colOff>272960</xdr:colOff>
      <xdr:row>1</xdr:row>
      <xdr:rowOff>5986</xdr:rowOff>
    </xdr:from>
    <xdr:to>
      <xdr:col>2</xdr:col>
      <xdr:colOff>533400</xdr:colOff>
      <xdr:row>8</xdr:row>
      <xdr:rowOff>76200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882560" y="196486"/>
          <a:ext cx="1460590" cy="140371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339997</xdr:colOff>
      <xdr:row>2</xdr:row>
      <xdr:rowOff>138884</xdr:rowOff>
    </xdr:from>
    <xdr:to>
      <xdr:col>12</xdr:col>
      <xdr:colOff>942975</xdr:colOff>
      <xdr:row>7</xdr:row>
      <xdr:rowOff>57150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0036447" y="519884"/>
          <a:ext cx="4622528" cy="870766"/>
        </a:xfrm>
        <a:prstGeom prst="roundRect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FF00"/>
              </a:solidFill>
              <a:latin typeface="Lucida Bright" panose="02040602050505020304" pitchFamily="18" charset="0"/>
            </a:rPr>
            <a:t>Answer</a:t>
          </a:r>
        </a:p>
      </xdr:txBody>
    </xdr:sp>
    <xdr:clientData/>
  </xdr:twoCellAnchor>
  <xdr:twoCellAnchor>
    <xdr:from>
      <xdr:col>8</xdr:col>
      <xdr:colOff>444501</xdr:colOff>
      <xdr:row>11</xdr:row>
      <xdr:rowOff>63500</xdr:rowOff>
    </xdr:from>
    <xdr:to>
      <xdr:col>8</xdr:col>
      <xdr:colOff>492125</xdr:colOff>
      <xdr:row>38</xdr:row>
      <xdr:rowOff>127000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flipH="1">
          <a:off x="9477376" y="2159000"/>
          <a:ext cx="47624" cy="968375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190773</xdr:colOff>
      <xdr:row>10</xdr:row>
      <xdr:rowOff>90348</xdr:rowOff>
    </xdr:from>
    <xdr:to>
      <xdr:col>8</xdr:col>
      <xdr:colOff>117488</xdr:colOff>
      <xdr:row>27</xdr:row>
      <xdr:rowOff>229882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788308" y="2002968"/>
          <a:ext cx="8371567" cy="48709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0">
              <a:solidFill>
                <a:schemeClr val="bg1"/>
              </a:solidFill>
            </a:rPr>
            <a:t>Anderson</a:t>
          </a:r>
          <a:r>
            <a:rPr lang="en-US" sz="800" b="0" baseline="0">
              <a:solidFill>
                <a:schemeClr val="bg1"/>
              </a:solidFill>
            </a:rPr>
            <a:t> blue </a:t>
          </a:r>
          <a:r>
            <a:rPr lang="en-US" sz="2400" b="0" baseline="0">
              <a:solidFill>
                <a:schemeClr val="bg1"/>
              </a:solidFill>
            </a:rPr>
            <a:t>13</a:t>
          </a:r>
        </a:p>
        <a:p>
          <a:pPr>
            <a:lnSpc>
              <a:spcPts val="2800"/>
            </a:lnSpc>
          </a:pPr>
          <a:r>
            <a:rPr lang="en-US" sz="2400" b="0" baseline="0">
              <a:solidFill>
                <a:sysClr val="windowText" lastClr="000000"/>
              </a:solidFill>
              <a:latin typeface="Lucida Bright" panose="02040602050505020304" pitchFamily="18" charset="0"/>
            </a:rPr>
            <a:t>New Case Co. produces a variety of storage cases. Suppose that the set up cost is $8,000. This is a fixed cost that is incurred regardless of the number of units eventually produced. In addition, suppose that variable labor and material costs are $7 for each unit produced. Also, assume that the selling price per unit is $12. </a:t>
          </a:r>
        </a:p>
        <a:p>
          <a:endParaRPr lang="en-US" sz="2400" b="0" baseline="0">
            <a:solidFill>
              <a:sysClr val="windowText" lastClr="000000"/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ysClr val="windowText" lastClr="000000"/>
              </a:solidFill>
              <a:latin typeface="Lucida Bright" panose="02040602050505020304" pitchFamily="18" charset="0"/>
            </a:rPr>
            <a:t>a) What is the break-even point in revenue dollars?</a:t>
          </a:r>
        </a:p>
        <a:p>
          <a:endParaRPr lang="en-US" sz="2400" b="0" baseline="0">
            <a:solidFill>
              <a:sysClr val="windowText" lastClr="000000"/>
            </a:solidFill>
            <a:latin typeface="Lucida Bright" panose="02040602050505020304" pitchFamily="18" charset="0"/>
          </a:endParaRPr>
        </a:p>
        <a:p>
          <a:pPr>
            <a:lnSpc>
              <a:spcPts val="2800"/>
            </a:lnSpc>
          </a:pPr>
          <a:r>
            <a:rPr lang="en-US" sz="2400" b="0" baseline="0">
              <a:solidFill>
                <a:sysClr val="windowText" lastClr="000000"/>
              </a:solidFill>
              <a:latin typeface="Lucida Bright" panose="02040602050505020304" pitchFamily="18" charset="0"/>
            </a:rPr>
            <a:t>b) What is the break-even point in units?</a:t>
          </a:r>
        </a:p>
      </xdr:txBody>
    </xdr:sp>
    <xdr:clientData/>
  </xdr:twoCellAnchor>
  <xdr:twoCellAnchor>
    <xdr:from>
      <xdr:col>8</xdr:col>
      <xdr:colOff>460375</xdr:colOff>
      <xdr:row>36</xdr:row>
      <xdr:rowOff>95250</xdr:rowOff>
    </xdr:from>
    <xdr:to>
      <xdr:col>13</xdr:col>
      <xdr:colOff>206375</xdr:colOff>
      <xdr:row>36</xdr:row>
      <xdr:rowOff>111125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>
          <a:off x="9493250" y="10620375"/>
          <a:ext cx="5651500" cy="158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444500</xdr:colOff>
      <xdr:row>38</xdr:row>
      <xdr:rowOff>111125</xdr:rowOff>
    </xdr:from>
    <xdr:to>
      <xdr:col>13</xdr:col>
      <xdr:colOff>182880</xdr:colOff>
      <xdr:row>38</xdr:row>
      <xdr:rowOff>121920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>
          <a:off x="9786620" y="11617325"/>
          <a:ext cx="5834380" cy="1079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206376</xdr:colOff>
      <xdr:row>28</xdr:row>
      <xdr:rowOff>3175</xdr:rowOff>
    </xdr:from>
    <xdr:to>
      <xdr:col>8</xdr:col>
      <xdr:colOff>142875</xdr:colOff>
      <xdr:row>40</xdr:row>
      <xdr:rowOff>568325</xdr:rowOff>
    </xdr:to>
    <xdr:pic>
      <xdr:nvPicPr>
        <xdr:cNvPr id="6171" name="Picture 5">
          <a:extLst>
            <a:ext uri="{FF2B5EF4-FFF2-40B4-BE49-F238E27FC236}">
              <a16:creationId xmlns:a16="http://schemas.microsoft.com/office/drawing/2014/main" id="{00000000-0008-0000-0500-00001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6" y="7226300"/>
          <a:ext cx="8366124" cy="545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198121</xdr:colOff>
      <xdr:row>11</xdr:row>
      <xdr:rowOff>60960</xdr:rowOff>
    </xdr:from>
    <xdr:to>
      <xdr:col>13</xdr:col>
      <xdr:colOff>228600</xdr:colOff>
      <xdr:row>48</xdr:row>
      <xdr:rowOff>76200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flipH="1">
          <a:off x="15636241" y="2072640"/>
          <a:ext cx="30479" cy="1286256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441960</xdr:colOff>
      <xdr:row>38</xdr:row>
      <xdr:rowOff>76200</xdr:rowOff>
    </xdr:from>
    <xdr:to>
      <xdr:col>8</xdr:col>
      <xdr:colOff>487680</xdr:colOff>
      <xdr:row>48</xdr:row>
      <xdr:rowOff>76200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>
          <a:off x="9784080" y="11582400"/>
          <a:ext cx="45720" cy="335280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459740</xdr:colOff>
      <xdr:row>48</xdr:row>
      <xdr:rowOff>65405</xdr:rowOff>
    </xdr:from>
    <xdr:to>
      <xdr:col>13</xdr:col>
      <xdr:colOff>228600</xdr:colOff>
      <xdr:row>48</xdr:row>
      <xdr:rowOff>76200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>
          <a:off x="9801860" y="14924405"/>
          <a:ext cx="5864860" cy="1079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472440</xdr:colOff>
      <xdr:row>11</xdr:row>
      <xdr:rowOff>60960</xdr:rowOff>
    </xdr:from>
    <xdr:to>
      <xdr:col>13</xdr:col>
      <xdr:colOff>210820</xdr:colOff>
      <xdr:row>11</xdr:row>
      <xdr:rowOff>60960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>
          <a:off x="9814560" y="2072640"/>
          <a:ext cx="5834380" cy="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1430385</xdr:colOff>
      <xdr:row>2</xdr:row>
      <xdr:rowOff>45720</xdr:rowOff>
    </xdr:from>
    <xdr:to>
      <xdr:col>7</xdr:col>
      <xdr:colOff>334504</xdr:colOff>
      <xdr:row>6</xdr:row>
      <xdr:rowOff>123822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3282045" y="396240"/>
          <a:ext cx="5739259" cy="77914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7</a:t>
          </a:r>
        </a:p>
      </xdr:txBody>
    </xdr:sp>
    <xdr:clientData/>
  </xdr:twoCellAnchor>
  <xdr:twoCellAnchor>
    <xdr:from>
      <xdr:col>1</xdr:col>
      <xdr:colOff>272960</xdr:colOff>
      <xdr:row>1</xdr:row>
      <xdr:rowOff>5986</xdr:rowOff>
    </xdr:from>
    <xdr:to>
      <xdr:col>2</xdr:col>
      <xdr:colOff>292010</xdr:colOff>
      <xdr:row>6</xdr:row>
      <xdr:rowOff>110849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897800" y="181246"/>
          <a:ext cx="1245870" cy="981163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606697</xdr:colOff>
      <xdr:row>3</xdr:row>
      <xdr:rowOff>45721</xdr:rowOff>
    </xdr:from>
    <xdr:to>
      <xdr:col>12</xdr:col>
      <xdr:colOff>1209675</xdr:colOff>
      <xdr:row>8</xdr:row>
      <xdr:rowOff>56169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0573657" y="594361"/>
          <a:ext cx="4733018" cy="924848"/>
        </a:xfrm>
        <a:prstGeom prst="roundRect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FF00"/>
              </a:solidFill>
              <a:latin typeface="Lucida Bright" panose="02040602050505020304" pitchFamily="18" charset="0"/>
            </a:rPr>
            <a:t>Answer</a:t>
          </a:r>
        </a:p>
      </xdr:txBody>
    </xdr:sp>
    <xdr:clientData/>
  </xdr:twoCellAnchor>
  <xdr:twoCellAnchor>
    <xdr:from>
      <xdr:col>1</xdr:col>
      <xdr:colOff>114573</xdr:colOff>
      <xdr:row>15</xdr:row>
      <xdr:rowOff>136067</xdr:rowOff>
    </xdr:from>
    <xdr:to>
      <xdr:col>8</xdr:col>
      <xdr:colOff>41288</xdr:colOff>
      <xdr:row>30</xdr:row>
      <xdr:rowOff>31749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717823" y="3184067"/>
          <a:ext cx="8356340" cy="6198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0">
              <a:solidFill>
                <a:schemeClr val="bg1"/>
              </a:solidFill>
            </a:rPr>
            <a:t>Anderson</a:t>
          </a:r>
          <a:r>
            <a:rPr lang="en-US" sz="800" b="0" baseline="0">
              <a:solidFill>
                <a:schemeClr val="bg1"/>
              </a:solidFill>
            </a:rPr>
            <a:t> blue </a:t>
          </a:r>
          <a:r>
            <a:rPr lang="en-US" sz="2400" b="0" baseline="0">
              <a:solidFill>
                <a:schemeClr val="bg1"/>
              </a:solidFill>
            </a:rPr>
            <a:t>13</a:t>
          </a:r>
        </a:p>
        <a:p>
          <a:pPr>
            <a:lnSpc>
              <a:spcPts val="2800"/>
            </a:lnSpc>
          </a:pPr>
          <a:r>
            <a:rPr lang="en-US" sz="2400" b="0" baseline="0">
              <a:solidFill>
                <a:sysClr val="windowText" lastClr="000000"/>
              </a:solidFill>
              <a:latin typeface="Lucida Bright" panose="02040602050505020304" pitchFamily="18" charset="0"/>
            </a:rPr>
            <a:t>New Case Co. produces a variety of storage cases. Suppose that the set up cost is $5,000. This is a fixed cost that is incurred regardless of the number of units eventually produced.</a:t>
          </a:r>
        </a:p>
        <a:p>
          <a:pPr>
            <a:lnSpc>
              <a:spcPts val="2800"/>
            </a:lnSpc>
          </a:pPr>
          <a:r>
            <a:rPr lang="en-US" sz="2400" b="0" baseline="0">
              <a:solidFill>
                <a:sysClr val="windowText" lastClr="000000"/>
              </a:solidFill>
              <a:latin typeface="Lucida Bright" panose="02040602050505020304" pitchFamily="18" charset="0"/>
            </a:rPr>
            <a:t> </a:t>
          </a:r>
        </a:p>
        <a:p>
          <a:pPr>
            <a:lnSpc>
              <a:spcPts val="2800"/>
            </a:lnSpc>
          </a:pPr>
          <a:r>
            <a:rPr lang="en-US" sz="2400" b="0" baseline="0">
              <a:solidFill>
                <a:sysClr val="windowText" lastClr="000000"/>
              </a:solidFill>
              <a:latin typeface="Lucida Bright" panose="02040602050505020304" pitchFamily="18" charset="0"/>
            </a:rPr>
            <a:t>In addition, suppose that variable labor and material costs are $9 for each unit produced.</a:t>
          </a:r>
        </a:p>
        <a:p>
          <a:pPr>
            <a:lnSpc>
              <a:spcPts val="2800"/>
            </a:lnSpc>
          </a:pPr>
          <a:endParaRPr lang="en-US" sz="2400" b="0" baseline="0">
            <a:solidFill>
              <a:sysClr val="windowText" lastClr="000000"/>
            </a:solidFill>
            <a:latin typeface="Lucida Bright" panose="02040602050505020304" pitchFamily="18" charset="0"/>
          </a:endParaRPr>
        </a:p>
        <a:p>
          <a:pPr>
            <a:lnSpc>
              <a:spcPts val="2800"/>
            </a:lnSpc>
          </a:pPr>
          <a:r>
            <a:rPr lang="en-US" sz="2400" b="0" baseline="0">
              <a:solidFill>
                <a:sysClr val="windowText" lastClr="000000"/>
              </a:solidFill>
              <a:latin typeface="Lucida Bright" panose="02040602050505020304" pitchFamily="18" charset="0"/>
            </a:rPr>
            <a:t>Also, assume that the selling price per unit is $12. </a:t>
          </a:r>
        </a:p>
        <a:p>
          <a:endParaRPr lang="en-US" sz="2400" b="0" baseline="0">
            <a:solidFill>
              <a:sysClr val="windowText" lastClr="000000"/>
            </a:solidFill>
            <a:latin typeface="Lucida Bright" panose="02040602050505020304" pitchFamily="18" charset="0"/>
          </a:endParaRPr>
        </a:p>
        <a:p>
          <a:endParaRPr lang="en-US" sz="2400" b="0" baseline="0">
            <a:solidFill>
              <a:sysClr val="windowText" lastClr="000000"/>
            </a:solidFill>
            <a:latin typeface="Lucida Bright" panose="02040602050505020304" pitchFamily="18" charset="0"/>
          </a:endParaRPr>
        </a:p>
        <a:p>
          <a:pPr>
            <a:lnSpc>
              <a:spcPts val="2800"/>
            </a:lnSpc>
          </a:pPr>
          <a:r>
            <a:rPr lang="en-US" sz="2400" b="0" baseline="0">
              <a:solidFill>
                <a:sysClr val="windowText" lastClr="000000"/>
              </a:solidFill>
              <a:latin typeface="Lucida Bright" panose="02040602050505020304" pitchFamily="18" charset="0"/>
            </a:rPr>
            <a:t>How many units have to be produced and sold to realize the profit of  $12,000?</a:t>
          </a:r>
        </a:p>
      </xdr:txBody>
    </xdr:sp>
    <xdr:clientData/>
  </xdr:twoCellAnchor>
  <xdr:twoCellAnchor>
    <xdr:from>
      <xdr:col>9</xdr:col>
      <xdr:colOff>720998</xdr:colOff>
      <xdr:row>12</xdr:row>
      <xdr:rowOff>121921</xdr:rowOff>
    </xdr:from>
    <xdr:to>
      <xdr:col>12</xdr:col>
      <xdr:colOff>774066</xdr:colOff>
      <xdr:row>14</xdr:row>
      <xdr:rowOff>114301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10417448" y="2465071"/>
          <a:ext cx="4072618" cy="659130"/>
        </a:xfrm>
        <a:prstGeom prst="roundRect">
          <a:avLst/>
        </a:prstGeom>
        <a:solidFill>
          <a:schemeClr val="accent4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FF00"/>
              </a:solidFill>
              <a:latin typeface="Lucida Bright" panose="02040602050505020304" pitchFamily="18" charset="0"/>
            </a:rPr>
            <a:t>Use the Goal</a:t>
          </a:r>
          <a:r>
            <a:rPr lang="en-US" sz="2800" b="1" baseline="0">
              <a:solidFill>
                <a:srgbClr val="FFFF00"/>
              </a:solidFill>
              <a:latin typeface="Lucida Bright" panose="02040602050505020304" pitchFamily="18" charset="0"/>
            </a:rPr>
            <a:t> Seek Function </a:t>
          </a:r>
          <a:endParaRPr lang="en-US" sz="2800" b="1">
            <a:solidFill>
              <a:srgbClr val="FFFF0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8</xdr:col>
      <xdr:colOff>460375</xdr:colOff>
      <xdr:row>21</xdr:row>
      <xdr:rowOff>95250</xdr:rowOff>
    </xdr:from>
    <xdr:to>
      <xdr:col>13</xdr:col>
      <xdr:colOff>206375</xdr:colOff>
      <xdr:row>21</xdr:row>
      <xdr:rowOff>111125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>
          <a:off x="9772015" y="10176510"/>
          <a:ext cx="5826760" cy="158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444500</xdr:colOff>
      <xdr:row>23</xdr:row>
      <xdr:rowOff>106680</xdr:rowOff>
    </xdr:from>
    <xdr:to>
      <xdr:col>13</xdr:col>
      <xdr:colOff>182880</xdr:colOff>
      <xdr:row>23</xdr:row>
      <xdr:rowOff>111125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flipV="1">
          <a:off x="9786620" y="7284720"/>
          <a:ext cx="5834380" cy="444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198120</xdr:colOff>
      <xdr:row>12</xdr:row>
      <xdr:rowOff>15240</xdr:rowOff>
    </xdr:from>
    <xdr:to>
      <xdr:col>13</xdr:col>
      <xdr:colOff>198120</xdr:colOff>
      <xdr:row>34</xdr:row>
      <xdr:rowOff>31750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>
          <a:off x="15636240" y="2301240"/>
          <a:ext cx="0" cy="844423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460375</xdr:colOff>
      <xdr:row>12</xdr:row>
      <xdr:rowOff>3810</xdr:rowOff>
    </xdr:from>
    <xdr:to>
      <xdr:col>13</xdr:col>
      <xdr:colOff>206375</xdr:colOff>
      <xdr:row>12</xdr:row>
      <xdr:rowOff>19685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>
          <a:off x="9802495" y="2289810"/>
          <a:ext cx="5842000" cy="158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441960</xdr:colOff>
      <xdr:row>34</xdr:row>
      <xdr:rowOff>30480</xdr:rowOff>
    </xdr:from>
    <xdr:to>
      <xdr:col>13</xdr:col>
      <xdr:colOff>177800</xdr:colOff>
      <xdr:row>34</xdr:row>
      <xdr:rowOff>34925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>
          <a:off x="9784080" y="10744200"/>
          <a:ext cx="5831840" cy="444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441960</xdr:colOff>
      <xdr:row>11</xdr:row>
      <xdr:rowOff>167640</xdr:rowOff>
    </xdr:from>
    <xdr:to>
      <xdr:col>8</xdr:col>
      <xdr:colOff>441960</xdr:colOff>
      <xdr:row>34</xdr:row>
      <xdr:rowOff>1270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>
          <a:off x="9784080" y="2270760"/>
          <a:ext cx="0" cy="844423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98335</xdr:colOff>
      <xdr:row>2</xdr:row>
      <xdr:rowOff>5985</xdr:rowOff>
    </xdr:from>
    <xdr:to>
      <xdr:col>2</xdr:col>
      <xdr:colOff>635000</xdr:colOff>
      <xdr:row>8</xdr:row>
      <xdr:rowOff>174624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01585" y="386985"/>
          <a:ext cx="1727290" cy="131163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2</xdr:col>
      <xdr:colOff>1000125</xdr:colOff>
      <xdr:row>3</xdr:row>
      <xdr:rowOff>43543</xdr:rowOff>
    </xdr:from>
    <xdr:to>
      <xdr:col>6</xdr:col>
      <xdr:colOff>857250</xdr:colOff>
      <xdr:row>7</xdr:row>
      <xdr:rowOff>121719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2794000" y="615043"/>
          <a:ext cx="5810250" cy="84017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8</a:t>
          </a:r>
        </a:p>
      </xdr:txBody>
    </xdr:sp>
    <xdr:clientData/>
  </xdr:twoCellAnchor>
  <xdr:twoCellAnchor>
    <xdr:from>
      <xdr:col>9</xdr:col>
      <xdr:colOff>164191</xdr:colOff>
      <xdr:row>4</xdr:row>
      <xdr:rowOff>88537</xdr:rowOff>
    </xdr:from>
    <xdr:to>
      <xdr:col>16</xdr:col>
      <xdr:colOff>408933</xdr:colOff>
      <xdr:row>9</xdr:row>
      <xdr:rowOff>47646</xdr:rowOff>
    </xdr:to>
    <xdr:sp macro="" textlink="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10349591" y="858157"/>
          <a:ext cx="4064909" cy="903968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FF00"/>
              </a:solidFill>
              <a:latin typeface="Lucida Bright" panose="02040602050505020304" pitchFamily="18" charset="0"/>
            </a:rPr>
            <a:t>Answer</a:t>
          </a:r>
        </a:p>
      </xdr:txBody>
    </xdr:sp>
    <xdr:clientData/>
  </xdr:twoCellAnchor>
  <xdr:twoCellAnchor>
    <xdr:from>
      <xdr:col>7</xdr:col>
      <xdr:colOff>483870</xdr:colOff>
      <xdr:row>3</xdr:row>
      <xdr:rowOff>33564</xdr:rowOff>
    </xdr:from>
    <xdr:to>
      <xdr:col>7</xdr:col>
      <xdr:colOff>483870</xdr:colOff>
      <xdr:row>39</xdr:row>
      <xdr:rowOff>65313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>
          <a:off x="9455150" y="605064"/>
          <a:ext cx="0" cy="8048624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584472</xdr:colOff>
      <xdr:row>12</xdr:row>
      <xdr:rowOff>34468</xdr:rowOff>
    </xdr:from>
    <xdr:to>
      <xdr:col>6</xdr:col>
      <xdr:colOff>1219200</xdr:colOff>
      <xdr:row>36</xdr:row>
      <xdr:rowOff>163285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1196793" y="2320468"/>
          <a:ext cx="7805693" cy="57757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300"/>
            </a:lnSpc>
          </a:pPr>
          <a:r>
            <a:rPr lang="en-US" sz="800" b="0" baseline="0">
              <a:solidFill>
                <a:schemeClr val="bg1"/>
              </a:solidFill>
              <a:latin typeface="Lucida Bright" panose="02040602050505020304" pitchFamily="18" charset="0"/>
            </a:rPr>
            <a:t>Groeber </a:t>
          </a:r>
          <a:r>
            <a:rPr lang="en-US" sz="2400" b="0" baseline="0">
              <a:solidFill>
                <a:schemeClr val="bg1"/>
              </a:solidFill>
              <a:latin typeface="Lucida Bright" panose="02040602050505020304" pitchFamily="18" charset="0"/>
            </a:rPr>
            <a:t>6 210 5.49</a:t>
          </a:r>
        </a:p>
        <a:p>
          <a:pPr>
            <a:lnSpc>
              <a:spcPts val="2300"/>
            </a:lnSpc>
          </a:pP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 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 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 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 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000"/>
            <a:t> </a:t>
          </a:r>
          <a:endParaRPr lang="en-US" sz="2000" b="0" baseline="0">
            <a:solidFill>
              <a:sysClr val="windowText" lastClr="000000"/>
            </a:solidFill>
          </a:endParaRPr>
        </a:p>
        <a:p>
          <a:pPr>
            <a:lnSpc>
              <a:spcPts val="2100"/>
            </a:lnSpc>
          </a:pPr>
          <a:endParaRPr lang="en-US" sz="18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584472</xdr:colOff>
      <xdr:row>12</xdr:row>
      <xdr:rowOff>68035</xdr:rowOff>
    </xdr:from>
    <xdr:to>
      <xdr:col>6</xdr:col>
      <xdr:colOff>1214482</xdr:colOff>
      <xdr:row>42</xdr:row>
      <xdr:rowOff>149678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1196793" y="2354035"/>
          <a:ext cx="7800975" cy="73206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Lucida Bright" panose="02040602050505020304" pitchFamily="18" charset="0"/>
            </a:rPr>
            <a:t>One</a:t>
          </a:r>
          <a:r>
            <a:rPr lang="en-US" sz="2400" baseline="0">
              <a:latin typeface="Lucida Bright" panose="02040602050505020304" pitchFamily="18" charset="0"/>
            </a:rPr>
            <a:t> of the challenges facing FEMA during the Puerto Rico's hurricane Maria aftermath was the Johnson Act. 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The act is the law. It states that foreign ships or crew are prohibited from delivering cargo to U.S. ports. 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The law was put in place to protect American jobs. 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The U.S. fleet did not have the capacity to deliver supplies to Puerto Rico. 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Should this law be broken? 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Use the decision tree approach (draw on your answer sheet) to show the decision making process that you applied to arrive to your conclusion.</a:t>
          </a:r>
          <a:endParaRPr lang="en-US" sz="2400">
            <a:latin typeface="Lucida Bright" panose="02040602050505020304" pitchFamily="18" charset="0"/>
          </a:endParaRPr>
        </a:p>
      </xdr:txBody>
    </xdr:sp>
    <xdr:clientData/>
  </xdr:twoCellAnchor>
  <xdr:twoCellAnchor editAs="oneCell">
    <xdr:from>
      <xdr:col>8</xdr:col>
      <xdr:colOff>517467</xdr:colOff>
      <xdr:row>12</xdr:row>
      <xdr:rowOff>95250</xdr:rowOff>
    </xdr:from>
    <xdr:to>
      <xdr:col>22</xdr:col>
      <xdr:colOff>331502</xdr:colOff>
      <xdr:row>39</xdr:row>
      <xdr:rowOff>122464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37717" y="2381250"/>
          <a:ext cx="8400142" cy="6694714"/>
        </a:xfrm>
        <a:prstGeom prst="rect">
          <a:avLst/>
        </a:prstGeom>
      </xdr:spPr>
    </xdr:pic>
    <xdr:clientData/>
  </xdr:twoCellAnchor>
  <xdr:twoCellAnchor>
    <xdr:from>
      <xdr:col>10</xdr:col>
      <xdr:colOff>95250</xdr:colOff>
      <xdr:row>34</xdr:row>
      <xdr:rowOff>13606</xdr:rowOff>
    </xdr:from>
    <xdr:to>
      <xdr:col>11</xdr:col>
      <xdr:colOff>108857</xdr:colOff>
      <xdr:row>36</xdr:row>
      <xdr:rowOff>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flipV="1">
          <a:off x="10844893" y="7429499"/>
          <a:ext cx="1006928" cy="503465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68036</xdr:colOff>
      <xdr:row>37</xdr:row>
      <xdr:rowOff>312965</xdr:rowOff>
    </xdr:from>
    <xdr:to>
      <xdr:col>14</xdr:col>
      <xdr:colOff>285749</xdr:colOff>
      <xdr:row>46</xdr:row>
      <xdr:rowOff>27214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9688286" y="8572501"/>
          <a:ext cx="3701142" cy="174171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Do not do it. It is illegal.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269875</xdr:colOff>
      <xdr:row>4</xdr:row>
      <xdr:rowOff>121648</xdr:rowOff>
    </xdr:from>
    <xdr:to>
      <xdr:col>13</xdr:col>
      <xdr:colOff>1095375</xdr:colOff>
      <xdr:row>9</xdr:row>
      <xdr:rowOff>8245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10017125" y="883648"/>
          <a:ext cx="4238625" cy="839097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FF00"/>
              </a:solidFill>
              <a:latin typeface="Lucida Bright" panose="02040602050505020304" pitchFamily="18" charset="0"/>
            </a:rPr>
            <a:t>Answer</a:t>
          </a:r>
        </a:p>
      </xdr:txBody>
    </xdr:sp>
    <xdr:clientData/>
  </xdr:twoCellAnchor>
  <xdr:twoCellAnchor>
    <xdr:from>
      <xdr:col>1</xdr:col>
      <xdr:colOff>247923</xdr:colOff>
      <xdr:row>1</xdr:row>
      <xdr:rowOff>98515</xdr:rowOff>
    </xdr:from>
    <xdr:to>
      <xdr:col>2</xdr:col>
      <xdr:colOff>1112490</xdr:colOff>
      <xdr:row>7</xdr:row>
      <xdr:rowOff>49015</xdr:rowOff>
    </xdr:to>
    <xdr:sp macro="" textlink="">
      <xdr:nvSpPr>
        <xdr:cNvPr id="9" name="Left Arrow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870223" y="276315"/>
          <a:ext cx="1486867" cy="101730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10</xdr:col>
      <xdr:colOff>325120</xdr:colOff>
      <xdr:row>9</xdr:row>
      <xdr:rowOff>125730</xdr:rowOff>
    </xdr:from>
    <xdr:to>
      <xdr:col>10</xdr:col>
      <xdr:colOff>341448</xdr:colOff>
      <xdr:row>47</xdr:row>
      <xdr:rowOff>90275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>
          <a:off x="9461500" y="1847850"/>
          <a:ext cx="16328" cy="826588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213994</xdr:colOff>
      <xdr:row>9</xdr:row>
      <xdr:rowOff>10978</xdr:rowOff>
    </xdr:from>
    <xdr:to>
      <xdr:col>9</xdr:col>
      <xdr:colOff>404495</xdr:colOff>
      <xdr:row>22</xdr:row>
      <xdr:rowOff>30479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800-00000D000000}"/>
                </a:ext>
              </a:extLst>
            </xdr:cNvPr>
            <xdr:cNvSpPr txBox="1"/>
          </xdr:nvSpPr>
          <xdr:spPr>
            <a:xfrm>
              <a:off x="838834" y="1656898"/>
              <a:ext cx="8374381" cy="264078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 baseline="0">
                  <a:latin typeface="Lucida Bright" panose="02040602050505020304" pitchFamily="18" charset="0"/>
                </a:rPr>
                <a:t>Find the probability between  two values of z:</a:t>
              </a:r>
            </a:p>
            <a:p>
              <a:endParaRPr lang="en-US" sz="2400" baseline="0">
                <a:latin typeface="Lucida Bright" panose="02040602050505020304" pitchFamily="18" charset="0"/>
              </a:endParaRPr>
            </a:p>
            <a:p>
              <a:r>
                <a:rPr lang="en-US" sz="2400" baseline="0">
                  <a:latin typeface="Lucida Bright" panose="02040602050505020304" pitchFamily="18" charset="0"/>
                </a:rPr>
                <a:t>a) -</a:t>
              </a:r>
              <a14:m>
                <m:oMath xmlns:m="http://schemas.openxmlformats.org/officeDocument/2006/math">
                  <m:r>
                    <a:rPr lang="en-US" sz="2400" i="1" baseline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∞</m:t>
                  </m:r>
                </m:oMath>
              </a14:m>
              <a:r>
                <a:rPr lang="en-US" sz="2400" baseline="0">
                  <a:latin typeface="Lucida Bright" panose="02040602050505020304" pitchFamily="18" charset="0"/>
                </a:rPr>
                <a:t> and </a:t>
              </a:r>
              <a14:m>
                <m:oMath xmlns:m="http://schemas.openxmlformats.org/officeDocument/2006/math">
                  <m:r>
                    <a:rPr lang="en-US" sz="2400" i="1" baseline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∞</m:t>
                  </m:r>
                </m:oMath>
              </a14:m>
              <a:endParaRPr lang="en-US" sz="2400" baseline="0">
                <a:latin typeface="Lucida Bright" panose="02040602050505020304" pitchFamily="18" charset="0"/>
              </a:endParaRPr>
            </a:p>
            <a:p>
              <a:endParaRPr lang="en-US" sz="2400" baseline="0">
                <a:latin typeface="Lucida Bright" panose="02040602050505020304" pitchFamily="18" charset="0"/>
              </a:endParaRPr>
            </a:p>
            <a:p>
              <a:r>
                <a:rPr lang="en-US" sz="2400" baseline="0">
                  <a:latin typeface="Lucida Bright" panose="02040602050505020304" pitchFamily="18" charset="0"/>
                </a:rPr>
                <a:t>b) -1.23 and -1.24</a:t>
              </a:r>
            </a:p>
          </xdr:txBody>
        </xdr:sp>
      </mc:Choice>
      <mc:Fallback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800-00000D000000}"/>
                </a:ext>
              </a:extLst>
            </xdr:cNvPr>
            <xdr:cNvSpPr txBox="1"/>
          </xdr:nvSpPr>
          <xdr:spPr>
            <a:xfrm>
              <a:off x="838834" y="1656898"/>
              <a:ext cx="8374381" cy="264078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 baseline="0">
                  <a:latin typeface="Lucida Bright" panose="02040602050505020304" pitchFamily="18" charset="0"/>
                </a:rPr>
                <a:t>Find the probability between  two values of z:</a:t>
              </a:r>
            </a:p>
            <a:p>
              <a:endParaRPr lang="en-US" sz="2400" baseline="0">
                <a:latin typeface="Lucida Bright" panose="02040602050505020304" pitchFamily="18" charset="0"/>
              </a:endParaRPr>
            </a:p>
            <a:p>
              <a:r>
                <a:rPr lang="en-US" sz="2400" baseline="0">
                  <a:latin typeface="Lucida Bright" panose="02040602050505020304" pitchFamily="18" charset="0"/>
                </a:rPr>
                <a:t>a) -</a:t>
              </a:r>
              <a:r>
                <a:rPr lang="en-US" sz="2400" i="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∞</a:t>
              </a:r>
              <a:r>
                <a:rPr lang="en-US" sz="2400" baseline="0">
                  <a:latin typeface="Lucida Bright" panose="02040602050505020304" pitchFamily="18" charset="0"/>
                </a:rPr>
                <a:t> and </a:t>
              </a:r>
              <a:r>
                <a:rPr lang="en-US" sz="2400" i="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∞</a:t>
              </a:r>
              <a:endParaRPr lang="en-US" sz="2400" baseline="0">
                <a:latin typeface="Lucida Bright" panose="02040602050505020304" pitchFamily="18" charset="0"/>
              </a:endParaRPr>
            </a:p>
            <a:p>
              <a:endParaRPr lang="en-US" sz="2400" baseline="0">
                <a:latin typeface="Lucida Bright" panose="02040602050505020304" pitchFamily="18" charset="0"/>
              </a:endParaRPr>
            </a:p>
            <a:p>
              <a:r>
                <a:rPr lang="en-US" sz="2400" baseline="0">
                  <a:latin typeface="Lucida Bright" panose="02040602050505020304" pitchFamily="18" charset="0"/>
                </a:rPr>
                <a:t>b) -1.23 and -1.24</a:t>
              </a:r>
            </a:p>
          </xdr:txBody>
        </xdr:sp>
      </mc:Fallback>
    </mc:AlternateContent>
    <xdr:clientData/>
  </xdr:twoCellAnchor>
  <xdr:twoCellAnchor>
    <xdr:from>
      <xdr:col>3</xdr:col>
      <xdr:colOff>797560</xdr:colOff>
      <xdr:row>1</xdr:row>
      <xdr:rowOff>119379</xdr:rowOff>
    </xdr:from>
    <xdr:to>
      <xdr:col>10</xdr:col>
      <xdr:colOff>214017</xdr:colOff>
      <xdr:row>6</xdr:row>
      <xdr:rowOff>127105</xdr:rowOff>
    </xdr:to>
    <xdr:sp macro="" textlink="">
      <xdr:nvSpPr>
        <xdr:cNvPr id="19" name="Rounded Rectangle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/>
      </xdr:nvSpPr>
      <xdr:spPr>
        <a:xfrm>
          <a:off x="3143250" y="307974"/>
          <a:ext cx="6207125" cy="96202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9</a:t>
          </a:r>
        </a:p>
      </xdr:txBody>
    </xdr:sp>
    <xdr:clientData/>
  </xdr:twoCellAnchor>
  <xdr:twoCellAnchor>
    <xdr:from>
      <xdr:col>10</xdr:col>
      <xdr:colOff>517071</xdr:colOff>
      <xdr:row>24</xdr:row>
      <xdr:rowOff>68036</xdr:rowOff>
    </xdr:from>
    <xdr:to>
      <xdr:col>15</xdr:col>
      <xdr:colOff>258535</xdr:colOff>
      <xdr:row>24</xdr:row>
      <xdr:rowOff>68036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flipV="1">
          <a:off x="9688285" y="5293179"/>
          <a:ext cx="5619750" cy="0"/>
        </a:xfrm>
        <a:prstGeom prst="line">
          <a:avLst/>
        </a:prstGeom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5:T52"/>
  <sheetViews>
    <sheetView zoomScale="60" zoomScaleNormal="60" workbookViewId="0"/>
  </sheetViews>
  <sheetFormatPr defaultColWidth="9.140625" defaultRowHeight="15" x14ac:dyDescent="0.25"/>
  <cols>
    <col min="1" max="1" width="9.140625" style="1"/>
    <col min="2" max="2" width="17.85546875" style="1" customWidth="1"/>
    <col min="3" max="3" width="30.28515625" style="1" customWidth="1"/>
    <col min="4" max="5" width="14.140625" style="1" customWidth="1"/>
    <col min="6" max="6" width="14" style="1" customWidth="1"/>
    <col min="7" max="7" width="14.140625" style="1" customWidth="1"/>
    <col min="8" max="11" width="9.140625" style="1"/>
    <col min="12" max="12" width="13.7109375" style="1" customWidth="1"/>
    <col min="13" max="13" width="6.42578125" style="1" customWidth="1"/>
    <col min="14" max="14" width="9.140625" style="1" customWidth="1"/>
    <col min="15" max="15" width="8.28515625" style="1" customWidth="1"/>
    <col min="16" max="16" width="9.42578125" style="1" customWidth="1"/>
    <col min="17" max="17" width="8.7109375" style="1" customWidth="1"/>
    <col min="18" max="18" width="7.7109375" style="1" customWidth="1"/>
    <col min="19" max="19" width="8.5703125" style="1" customWidth="1"/>
    <col min="20" max="20" width="8.28515625" style="1" customWidth="1"/>
    <col min="21" max="21" width="8" style="1" customWidth="1"/>
    <col min="22" max="22" width="7.7109375" style="1" customWidth="1"/>
    <col min="23" max="23" width="8" style="1" customWidth="1"/>
    <col min="24" max="25" width="6.85546875" style="1" customWidth="1"/>
    <col min="26" max="16384" width="9.140625" style="1"/>
  </cols>
  <sheetData>
    <row r="25" spans="1:12" x14ac:dyDescent="0.25">
      <c r="A25" s="3"/>
      <c r="B25" s="3"/>
      <c r="C25" s="3"/>
    </row>
    <row r="26" spans="1:12" x14ac:dyDescent="0.25">
      <c r="A26" s="3"/>
      <c r="B26" s="3"/>
      <c r="C26" s="3"/>
    </row>
    <row r="27" spans="1:12" ht="15" customHeight="1" x14ac:dyDescent="0.25">
      <c r="A27" s="3"/>
      <c r="B27" s="3"/>
      <c r="C27" s="3"/>
    </row>
    <row r="28" spans="1:12" ht="15" customHeight="1" x14ac:dyDescent="0.25">
      <c r="A28" s="3"/>
      <c r="B28" s="3"/>
      <c r="C28" s="3"/>
    </row>
    <row r="29" spans="1:12" x14ac:dyDescent="0.25">
      <c r="A29" s="3"/>
      <c r="B29" s="3"/>
      <c r="C29" s="3"/>
    </row>
    <row r="30" spans="1:12" ht="27.75" customHeight="1" x14ac:dyDescent="0.35">
      <c r="A30" s="3"/>
      <c r="B30" s="3"/>
      <c r="C30" s="22"/>
      <c r="D30" s="134" t="s">
        <v>8</v>
      </c>
      <c r="E30" s="135"/>
      <c r="F30" s="135"/>
      <c r="G30" s="136"/>
    </row>
    <row r="31" spans="1:12" ht="28.5" customHeight="1" x14ac:dyDescent="0.3">
      <c r="A31" s="3"/>
      <c r="B31" s="3"/>
      <c r="C31" s="23" t="s">
        <v>9</v>
      </c>
      <c r="D31" s="24">
        <v>1</v>
      </c>
      <c r="E31" s="24">
        <v>2</v>
      </c>
      <c r="F31" s="24">
        <v>3</v>
      </c>
      <c r="G31" s="24">
        <v>4</v>
      </c>
      <c r="I31" s="3"/>
      <c r="J31" s="3"/>
      <c r="K31" s="3"/>
      <c r="L31" s="3"/>
    </row>
    <row r="32" spans="1:12" ht="30" customHeight="1" x14ac:dyDescent="0.35">
      <c r="B32" s="3"/>
      <c r="C32" s="22" t="s">
        <v>10</v>
      </c>
      <c r="D32" s="25">
        <v>50</v>
      </c>
      <c r="E32" s="25">
        <v>102</v>
      </c>
      <c r="F32" s="25">
        <v>30</v>
      </c>
      <c r="G32" s="25">
        <v>58</v>
      </c>
      <c r="I32" s="137">
        <f>$D$36*D32+$E$36*E32+$F$36*F32+$G$36*G32</f>
        <v>57</v>
      </c>
      <c r="J32" s="138"/>
      <c r="K32" s="138"/>
      <c r="L32" s="3"/>
    </row>
    <row r="33" spans="2:18" ht="32.25" customHeight="1" x14ac:dyDescent="0.35">
      <c r="B33" s="3"/>
      <c r="C33" s="22" t="s">
        <v>11</v>
      </c>
      <c r="D33" s="25">
        <v>60</v>
      </c>
      <c r="E33" s="25">
        <v>94</v>
      </c>
      <c r="F33" s="25">
        <v>20</v>
      </c>
      <c r="G33" s="25">
        <v>62</v>
      </c>
      <c r="H33" s="3"/>
      <c r="I33" s="137">
        <f>$D$36*D33+$E$36*E33+$F$36*F33+$G$36*G33</f>
        <v>53</v>
      </c>
      <c r="J33" s="138"/>
      <c r="K33" s="138"/>
      <c r="L33" s="3"/>
    </row>
    <row r="34" spans="2:18" ht="30.75" customHeight="1" x14ac:dyDescent="0.35">
      <c r="B34" s="3"/>
      <c r="C34" s="26" t="s">
        <v>12</v>
      </c>
      <c r="D34" s="27">
        <v>45</v>
      </c>
      <c r="E34" s="27">
        <v>90</v>
      </c>
      <c r="F34" s="27">
        <v>50</v>
      </c>
      <c r="G34" s="27">
        <v>74</v>
      </c>
      <c r="H34" s="3"/>
      <c r="I34" s="139">
        <f>$D$36*D34+$E$36*E34+$F$36*F34+$G$36*G34</f>
        <v>65.5</v>
      </c>
      <c r="J34" s="140"/>
      <c r="K34" s="140"/>
      <c r="L34" s="3"/>
    </row>
    <row r="35" spans="2:18" ht="33" customHeight="1" x14ac:dyDescent="0.35">
      <c r="B35" s="3"/>
      <c r="C35" s="22" t="s">
        <v>13</v>
      </c>
      <c r="D35" s="25">
        <v>55</v>
      </c>
      <c r="E35" s="25">
        <v>82</v>
      </c>
      <c r="F35" s="25">
        <v>20</v>
      </c>
      <c r="G35" s="28">
        <v>70</v>
      </c>
      <c r="H35" s="8"/>
      <c r="I35" s="137">
        <f>$D$36*D35+$E$36*E35+$F$36*F35+$G$36*G35</f>
        <v>51.5</v>
      </c>
      <c r="J35" s="138"/>
      <c r="K35" s="138"/>
      <c r="L35" s="3"/>
    </row>
    <row r="36" spans="2:18" ht="30.75" customHeight="1" x14ac:dyDescent="0.3">
      <c r="B36" s="3"/>
      <c r="C36" s="29" t="s">
        <v>20</v>
      </c>
      <c r="D36" s="30">
        <v>0.1</v>
      </c>
      <c r="E36" s="30">
        <v>0.25</v>
      </c>
      <c r="F36" s="30">
        <v>0.4</v>
      </c>
      <c r="G36" s="30">
        <v>0.25</v>
      </c>
      <c r="I36" s="3"/>
      <c r="J36" s="3"/>
      <c r="K36" s="3"/>
      <c r="L36" s="3"/>
    </row>
    <row r="37" spans="2:18" ht="25.5" customHeight="1" x14ac:dyDescent="0.25">
      <c r="C37" s="12"/>
      <c r="D37" s="12"/>
      <c r="E37" s="12"/>
      <c r="F37" s="12"/>
      <c r="G37" s="3"/>
      <c r="H37" s="3"/>
      <c r="I37" s="3"/>
      <c r="J37" s="2"/>
      <c r="K37" s="3"/>
      <c r="L37" s="3"/>
      <c r="M37" s="3"/>
    </row>
    <row r="38" spans="2:18" x14ac:dyDescent="0.2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8" ht="17.45" customHeight="1" x14ac:dyDescent="0.25">
      <c r="C39" s="3"/>
      <c r="D39" s="3"/>
      <c r="E39" s="3"/>
      <c r="F39" s="3"/>
      <c r="G39" s="3"/>
      <c r="H39" s="3"/>
      <c r="I39" s="3"/>
      <c r="J39" s="3"/>
      <c r="K39" s="132"/>
      <c r="L39" s="3"/>
      <c r="M39" s="3"/>
      <c r="N39" s="3"/>
      <c r="O39" s="3"/>
      <c r="P39" s="3"/>
    </row>
    <row r="40" spans="2:18" ht="17.45" customHeight="1" x14ac:dyDescent="0.25">
      <c r="C40" s="3"/>
      <c r="D40" s="3"/>
      <c r="E40" s="3"/>
      <c r="F40" s="3"/>
      <c r="G40" s="3"/>
      <c r="H40" s="3"/>
      <c r="I40" s="3"/>
      <c r="J40" s="3"/>
      <c r="K40" s="132"/>
      <c r="L40" s="3"/>
      <c r="M40" s="3"/>
      <c r="N40" s="3"/>
      <c r="O40" s="3"/>
      <c r="P40" s="3"/>
    </row>
    <row r="41" spans="2:18" ht="16.899999999999999" customHeight="1" x14ac:dyDescent="0.25">
      <c r="C41" s="3"/>
      <c r="D41" s="3"/>
      <c r="E41" s="133"/>
      <c r="F41" s="133"/>
      <c r="G41" s="133"/>
      <c r="H41" s="133"/>
      <c r="I41" s="3"/>
      <c r="J41" s="3"/>
      <c r="K41" s="3"/>
      <c r="L41" s="3"/>
      <c r="M41" s="3"/>
      <c r="N41" s="3"/>
      <c r="O41" s="3"/>
      <c r="P41" s="3"/>
    </row>
    <row r="42" spans="2:18" ht="21" customHeight="1" x14ac:dyDescent="0.25">
      <c r="C42" s="3"/>
      <c r="D42" s="3"/>
      <c r="E42" s="133"/>
      <c r="F42" s="133"/>
      <c r="G42" s="133"/>
      <c r="H42" s="133"/>
      <c r="I42" s="3"/>
      <c r="J42" s="3"/>
      <c r="K42" s="3"/>
      <c r="L42" s="3"/>
      <c r="M42" s="3"/>
      <c r="N42" s="3"/>
      <c r="O42" s="3"/>
      <c r="P42" s="3"/>
    </row>
    <row r="43" spans="2:18" ht="15" customHeight="1" x14ac:dyDescent="0.25">
      <c r="C43" s="3"/>
      <c r="D43" s="3"/>
      <c r="E43" s="3"/>
      <c r="F43" s="3"/>
      <c r="G43" s="3"/>
      <c r="H43" s="3"/>
      <c r="I43" s="3"/>
      <c r="J43" s="3"/>
      <c r="K43" s="3"/>
      <c r="L43" s="3"/>
      <c r="M43" s="5"/>
      <c r="N43" s="7"/>
      <c r="O43" s="7"/>
      <c r="P43" s="7"/>
    </row>
    <row r="44" spans="2:18" x14ac:dyDescent="0.25">
      <c r="M44" s="5"/>
      <c r="N44" s="7"/>
      <c r="O44" s="7"/>
      <c r="P44" s="7"/>
    </row>
    <row r="45" spans="2:18" x14ac:dyDescent="0.25">
      <c r="M45" s="5"/>
      <c r="N45" s="7"/>
      <c r="O45" s="7"/>
      <c r="P45" s="7"/>
      <c r="Q45" s="5"/>
      <c r="R45" s="5"/>
    </row>
    <row r="46" spans="2:18" x14ac:dyDescent="0.25">
      <c r="M46" s="5"/>
      <c r="N46" s="7"/>
      <c r="O46" s="7"/>
      <c r="P46" s="7"/>
      <c r="Q46" s="5"/>
      <c r="R46" s="5"/>
    </row>
    <row r="47" spans="2:18" x14ac:dyDescent="0.25">
      <c r="M47" s="5"/>
      <c r="N47" s="7"/>
      <c r="O47" s="7"/>
      <c r="P47" s="7"/>
      <c r="Q47" s="5"/>
      <c r="R47" s="5"/>
    </row>
    <row r="48" spans="2:18" x14ac:dyDescent="0.25">
      <c r="M48" s="5"/>
      <c r="N48" s="6"/>
      <c r="O48" s="6"/>
      <c r="P48" s="5"/>
      <c r="Q48" s="5"/>
      <c r="R48" s="5"/>
    </row>
    <row r="49" spans="13:20" x14ac:dyDescent="0.25">
      <c r="M49" s="5"/>
      <c r="N49" s="6"/>
      <c r="O49" s="6"/>
      <c r="P49" s="5"/>
      <c r="Q49" s="5"/>
      <c r="R49" s="5"/>
    </row>
    <row r="52" spans="13:20" x14ac:dyDescent="0.25">
      <c r="T52" s="10"/>
    </row>
  </sheetData>
  <sheetProtection algorithmName="SHA-512" hashValue="8CAvdlRi3Gg5PmMbVI6gi1rAxBOZKd42K4U3B8SJBHkemKt+iSfu4uW4PKSWEd8MNxj5I6unXx1IuvOPL8xOPQ==" saltValue="dblCxyx/GPZiV7LM4Dzy4Q==" spinCount="100000" sheet="1" objects="1" scenarios="1"/>
  <mergeCells count="8">
    <mergeCell ref="K39:K40"/>
    <mergeCell ref="E41:F42"/>
    <mergeCell ref="G41:H42"/>
    <mergeCell ref="D30:G30"/>
    <mergeCell ref="I32:K32"/>
    <mergeCell ref="I33:K33"/>
    <mergeCell ref="I34:K34"/>
    <mergeCell ref="I35:K35"/>
  </mergeCells>
  <pageMargins left="0.7" right="0.7" top="0.75" bottom="0.75" header="0.3" footer="0.3"/>
  <pageSetup scale="5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5:U62"/>
  <sheetViews>
    <sheetView zoomScale="50" zoomScaleNormal="50" workbookViewId="0"/>
  </sheetViews>
  <sheetFormatPr defaultColWidth="9.140625" defaultRowHeight="15" x14ac:dyDescent="0.25"/>
  <cols>
    <col min="1" max="1" width="9.140625" style="1"/>
    <col min="2" max="2" width="17.85546875" style="1" customWidth="1"/>
    <col min="3" max="3" width="17.140625" style="1" customWidth="1"/>
    <col min="4" max="4" width="28.140625" style="1" customWidth="1"/>
    <col min="5" max="5" width="27.5703125" style="1" customWidth="1"/>
    <col min="6" max="6" width="23.7109375" style="1" customWidth="1"/>
    <col min="7" max="7" width="14.85546875" style="1" customWidth="1"/>
    <col min="8" max="8" width="9.140625" style="1"/>
    <col min="9" max="9" width="20.85546875" style="1" customWidth="1"/>
    <col min="10" max="10" width="9.140625" style="1"/>
    <col min="11" max="11" width="27.28515625" style="1" customWidth="1"/>
    <col min="12" max="12" width="9.28515625" style="1" customWidth="1"/>
    <col min="13" max="13" width="24.42578125" style="1" customWidth="1"/>
    <col min="14" max="14" width="8" style="1" customWidth="1"/>
    <col min="15" max="15" width="6.85546875" style="1" customWidth="1"/>
    <col min="16" max="16" width="40" style="1" customWidth="1"/>
    <col min="17" max="17" width="52" style="1" customWidth="1"/>
    <col min="18" max="16384" width="9.140625" style="1"/>
  </cols>
  <sheetData>
    <row r="15" spans="12:19" x14ac:dyDescent="0.25">
      <c r="L15" s="35"/>
      <c r="M15" s="35"/>
      <c r="N15" s="35"/>
      <c r="O15" s="35"/>
      <c r="P15" s="35"/>
      <c r="Q15" s="35"/>
      <c r="R15" s="35"/>
      <c r="S15" s="35"/>
    </row>
    <row r="16" spans="12:19" x14ac:dyDescent="0.25">
      <c r="L16" s="35"/>
      <c r="M16" s="35"/>
      <c r="N16" s="35"/>
      <c r="O16" s="35"/>
      <c r="P16" s="35"/>
      <c r="Q16" s="35"/>
      <c r="R16" s="35"/>
      <c r="S16" s="35"/>
    </row>
    <row r="17" spans="4:21" ht="32.25" x14ac:dyDescent="0.35">
      <c r="L17" s="101" t="s">
        <v>23</v>
      </c>
      <c r="M17" s="172" t="s">
        <v>46</v>
      </c>
      <c r="N17" s="173"/>
      <c r="O17" s="173"/>
      <c r="P17" s="174"/>
      <c r="Q17" s="102"/>
      <c r="R17" s="35"/>
      <c r="S17" s="35"/>
    </row>
    <row r="18" spans="4:21" ht="29.25" x14ac:dyDescent="0.25">
      <c r="L18" s="35"/>
      <c r="M18" s="175" t="s">
        <v>47</v>
      </c>
      <c r="N18" s="176"/>
      <c r="O18" s="176"/>
      <c r="P18" s="177"/>
      <c r="Q18" s="103">
        <v>100000000</v>
      </c>
      <c r="R18" s="35"/>
      <c r="S18" s="35"/>
    </row>
    <row r="19" spans="4:21" ht="29.25" x14ac:dyDescent="0.25">
      <c r="L19" s="35"/>
      <c r="M19" s="175" t="s">
        <v>44</v>
      </c>
      <c r="N19" s="176"/>
      <c r="O19" s="176"/>
      <c r="P19" s="177"/>
      <c r="Q19" s="104">
        <v>0.03</v>
      </c>
      <c r="R19" s="35"/>
      <c r="S19" s="35"/>
    </row>
    <row r="20" spans="4:21" ht="29.25" x14ac:dyDescent="0.25">
      <c r="L20" s="35"/>
      <c r="M20" s="175" t="s">
        <v>45</v>
      </c>
      <c r="N20" s="176"/>
      <c r="O20" s="176"/>
      <c r="P20" s="177"/>
      <c r="Q20" s="105">
        <v>40</v>
      </c>
      <c r="R20" s="35"/>
      <c r="S20" s="35"/>
    </row>
    <row r="21" spans="4:21" ht="29.25" x14ac:dyDescent="0.25">
      <c r="L21" s="35"/>
      <c r="M21" s="175" t="s">
        <v>46</v>
      </c>
      <c r="N21" s="176"/>
      <c r="O21" s="176"/>
      <c r="P21" s="177"/>
      <c r="Q21" s="106">
        <f>PV(3%,40,0,-100000000,0)</f>
        <v>30655684.077380687</v>
      </c>
      <c r="R21" s="35"/>
      <c r="S21" s="35"/>
    </row>
    <row r="22" spans="4:21" x14ac:dyDescent="0.25">
      <c r="L22" s="35"/>
      <c r="M22" s="35"/>
      <c r="N22" s="35"/>
      <c r="O22" s="35"/>
      <c r="P22" s="35"/>
      <c r="Q22" s="35"/>
      <c r="R22" s="35"/>
      <c r="S22" s="35"/>
    </row>
    <row r="23" spans="4:21" x14ac:dyDescent="0.25">
      <c r="L23" s="35"/>
      <c r="M23" s="35"/>
      <c r="N23" s="35"/>
      <c r="O23" s="35"/>
      <c r="P23" s="35"/>
      <c r="Q23" s="35"/>
      <c r="R23" s="35"/>
      <c r="S23" s="35"/>
    </row>
    <row r="24" spans="4:21" ht="31.5" x14ac:dyDescent="0.5">
      <c r="L24" s="35"/>
      <c r="M24" s="107"/>
      <c r="N24" s="107"/>
      <c r="O24" s="107"/>
      <c r="P24" s="108"/>
      <c r="Q24" s="108"/>
      <c r="R24" s="109"/>
      <c r="S24" s="109"/>
      <c r="T24" s="100"/>
      <c r="U24" s="100"/>
    </row>
    <row r="25" spans="4:21" ht="33.75" customHeight="1" x14ac:dyDescent="0.4">
      <c r="L25" s="101" t="s">
        <v>24</v>
      </c>
      <c r="M25" s="172" t="s">
        <v>46</v>
      </c>
      <c r="N25" s="173"/>
      <c r="O25" s="173"/>
      <c r="P25" s="174"/>
      <c r="Q25" s="102"/>
      <c r="R25" s="107"/>
      <c r="S25" s="107"/>
      <c r="T25" s="99"/>
      <c r="U25" s="99"/>
    </row>
    <row r="26" spans="4:21" ht="33" customHeight="1" x14ac:dyDescent="0.25">
      <c r="L26" s="35"/>
      <c r="M26" s="175" t="s">
        <v>47</v>
      </c>
      <c r="N26" s="176"/>
      <c r="O26" s="176"/>
      <c r="P26" s="177"/>
      <c r="Q26" s="103">
        <v>1000000</v>
      </c>
      <c r="R26" s="35"/>
      <c r="S26" s="35"/>
    </row>
    <row r="27" spans="4:21" ht="31.5" customHeight="1" x14ac:dyDescent="0.25">
      <c r="L27" s="35"/>
      <c r="M27" s="175" t="s">
        <v>44</v>
      </c>
      <c r="N27" s="176"/>
      <c r="O27" s="176"/>
      <c r="P27" s="177"/>
      <c r="Q27" s="104">
        <v>0.03</v>
      </c>
      <c r="R27" s="35"/>
      <c r="S27" s="35"/>
    </row>
    <row r="28" spans="4:21" ht="34.5" customHeight="1" x14ac:dyDescent="0.25">
      <c r="L28" s="35"/>
      <c r="M28" s="175" t="s">
        <v>45</v>
      </c>
      <c r="N28" s="176"/>
      <c r="O28" s="176"/>
      <c r="P28" s="177"/>
      <c r="Q28" s="105">
        <v>39</v>
      </c>
      <c r="R28" s="35"/>
      <c r="S28" s="35"/>
    </row>
    <row r="29" spans="4:21" ht="31.5" customHeight="1" x14ac:dyDescent="0.25">
      <c r="L29" s="35"/>
      <c r="M29" s="175" t="s">
        <v>46</v>
      </c>
      <c r="N29" s="176"/>
      <c r="O29" s="176"/>
      <c r="P29" s="177"/>
      <c r="Q29" s="106">
        <f>PV(3%,39,0,-1000000,0)</f>
        <v>315753.54599702102</v>
      </c>
      <c r="R29" s="35"/>
      <c r="S29" s="35"/>
    </row>
    <row r="30" spans="4:21" ht="29.25" x14ac:dyDescent="0.35">
      <c r="L30" s="35"/>
      <c r="M30" s="107"/>
      <c r="N30" s="107"/>
      <c r="O30" s="107"/>
      <c r="P30" s="108"/>
      <c r="Q30" s="108"/>
      <c r="R30" s="35"/>
      <c r="S30" s="35"/>
    </row>
    <row r="31" spans="4:21" ht="29.25" x14ac:dyDescent="0.35">
      <c r="L31" s="35"/>
      <c r="M31" s="107"/>
      <c r="N31" s="107"/>
      <c r="O31" s="107"/>
      <c r="P31" s="108"/>
      <c r="Q31" s="108"/>
      <c r="R31" s="35"/>
      <c r="S31" s="35"/>
    </row>
    <row r="32" spans="4:21" ht="42" customHeight="1" x14ac:dyDescent="0.35">
      <c r="D32" s="178"/>
      <c r="E32" s="178"/>
      <c r="F32" s="178"/>
      <c r="L32" s="101" t="s">
        <v>48</v>
      </c>
      <c r="M32" s="172" t="s">
        <v>46</v>
      </c>
      <c r="N32" s="173"/>
      <c r="O32" s="173"/>
      <c r="P32" s="174"/>
      <c r="Q32" s="102"/>
      <c r="R32" s="35"/>
      <c r="S32" s="35"/>
    </row>
    <row r="33" spans="1:19" ht="36" customHeight="1" x14ac:dyDescent="0.25">
      <c r="D33" s="178"/>
      <c r="E33" s="178"/>
      <c r="F33" s="178"/>
      <c r="L33" s="35"/>
      <c r="M33" s="175" t="s">
        <v>47</v>
      </c>
      <c r="N33" s="176"/>
      <c r="O33" s="176"/>
      <c r="P33" s="177"/>
      <c r="Q33" s="103">
        <v>1000000</v>
      </c>
      <c r="R33" s="35"/>
      <c r="S33" s="35"/>
    </row>
    <row r="34" spans="1:19" ht="29.25" x14ac:dyDescent="0.25">
      <c r="L34" s="35"/>
      <c r="M34" s="175" t="s">
        <v>44</v>
      </c>
      <c r="N34" s="176"/>
      <c r="O34" s="176"/>
      <c r="P34" s="177"/>
      <c r="Q34" s="110">
        <f>((1000000/250000)^(1/40))-1</f>
        <v>3.5264923841377582E-2</v>
      </c>
      <c r="R34" s="35"/>
      <c r="S34" s="35"/>
    </row>
    <row r="35" spans="1:19" ht="29.25" x14ac:dyDescent="0.25">
      <c r="L35" s="35"/>
      <c r="M35" s="175" t="s">
        <v>45</v>
      </c>
      <c r="N35" s="176"/>
      <c r="O35" s="176"/>
      <c r="P35" s="177"/>
      <c r="Q35" s="105">
        <v>40</v>
      </c>
      <c r="R35" s="35"/>
      <c r="S35" s="35"/>
    </row>
    <row r="36" spans="1:19" ht="29.25" x14ac:dyDescent="0.25">
      <c r="L36" s="35"/>
      <c r="M36" s="175" t="s">
        <v>46</v>
      </c>
      <c r="N36" s="176"/>
      <c r="O36" s="176"/>
      <c r="P36" s="177"/>
      <c r="Q36" s="111">
        <v>250000</v>
      </c>
      <c r="R36" s="35"/>
      <c r="S36" s="35"/>
    </row>
    <row r="37" spans="1:19" x14ac:dyDescent="0.25">
      <c r="L37" s="35"/>
      <c r="M37" s="35"/>
      <c r="N37" s="35"/>
      <c r="O37" s="35"/>
      <c r="P37" s="35"/>
      <c r="Q37" s="35"/>
      <c r="R37" s="35"/>
      <c r="S37" s="35"/>
    </row>
    <row r="38" spans="1:19" x14ac:dyDescent="0.25">
      <c r="L38" s="35"/>
      <c r="M38" s="35"/>
      <c r="N38" s="35"/>
      <c r="O38" s="35"/>
      <c r="P38" s="35"/>
      <c r="Q38" s="35"/>
      <c r="R38" s="35"/>
      <c r="S38" s="35"/>
    </row>
    <row r="39" spans="1:19" x14ac:dyDescent="0.25">
      <c r="L39" s="35"/>
      <c r="M39" s="35"/>
      <c r="N39" s="35"/>
      <c r="O39" s="35"/>
      <c r="P39" s="35"/>
      <c r="Q39" s="35"/>
      <c r="R39" s="35"/>
      <c r="S39" s="35"/>
    </row>
    <row r="40" spans="1:19" ht="15" customHeight="1" x14ac:dyDescent="0.25"/>
    <row r="41" spans="1:19" ht="27.75" customHeight="1" x14ac:dyDescent="0.25">
      <c r="A41" s="3"/>
      <c r="B41" s="3"/>
    </row>
    <row r="42" spans="1:19" ht="30.6" customHeight="1" x14ac:dyDescent="0.25">
      <c r="A42" s="3"/>
      <c r="B42" s="3"/>
    </row>
    <row r="43" spans="1:19" s="15" customFormat="1" ht="71.45" customHeight="1" x14ac:dyDescent="0.25">
      <c r="A43" s="14"/>
      <c r="B43" s="14"/>
      <c r="C43" s="1"/>
      <c r="D43" s="1"/>
      <c r="E43" s="1"/>
      <c r="F43" s="1"/>
      <c r="I43" s="1"/>
      <c r="J43" s="1"/>
      <c r="K43" s="1"/>
      <c r="L43" s="1"/>
    </row>
    <row r="44" spans="1:19" ht="51" customHeight="1" x14ac:dyDescent="0.25">
      <c r="A44" s="3"/>
      <c r="B44" s="3"/>
      <c r="H44" s="15"/>
    </row>
    <row r="45" spans="1:19" ht="46.5" customHeight="1" x14ac:dyDescent="0.25">
      <c r="A45" s="3"/>
      <c r="B45" s="3"/>
      <c r="H45" s="15"/>
    </row>
    <row r="46" spans="1:19" ht="43.5" customHeight="1" x14ac:dyDescent="0.25">
      <c r="A46" s="3"/>
      <c r="B46" s="3"/>
      <c r="H46" s="15"/>
    </row>
    <row r="47" spans="1:19" ht="15" customHeight="1" x14ac:dyDescent="0.25">
      <c r="B47" s="3"/>
      <c r="G47" s="3"/>
      <c r="H47" s="15"/>
    </row>
    <row r="48" spans="1:19" ht="15" customHeight="1" x14ac:dyDescent="0.25">
      <c r="B48" s="3"/>
      <c r="G48" s="3"/>
      <c r="H48" s="3"/>
    </row>
    <row r="49" spans="3:18" ht="39.6" customHeight="1" x14ac:dyDescent="0.25">
      <c r="G49" s="3"/>
      <c r="H49" s="3"/>
    </row>
    <row r="50" spans="3:18" ht="45.6" customHeight="1" x14ac:dyDescent="0.25">
      <c r="G50" s="3"/>
      <c r="H50" s="3"/>
    </row>
    <row r="51" spans="3:18" ht="46.9" customHeight="1" x14ac:dyDescent="0.25">
      <c r="G51" s="3"/>
      <c r="H51" s="3"/>
    </row>
    <row r="52" spans="3:18" ht="43.9" customHeight="1" x14ac:dyDescent="0.25">
      <c r="G52" s="3"/>
      <c r="H52" s="3"/>
    </row>
    <row r="53" spans="3:18" ht="15" customHeight="1" x14ac:dyDescent="0.25">
      <c r="C53" s="3"/>
      <c r="D53" s="3"/>
      <c r="E53" s="3"/>
      <c r="F53" s="3"/>
      <c r="G53" s="3"/>
      <c r="H53" s="3"/>
    </row>
    <row r="55" spans="3:18" x14ac:dyDescent="0.25">
      <c r="L55" s="5"/>
      <c r="M55" s="7"/>
      <c r="N55" s="7"/>
      <c r="O55" s="5"/>
      <c r="P55" s="5"/>
    </row>
    <row r="56" spans="3:18" x14ac:dyDescent="0.25">
      <c r="L56" s="5"/>
      <c r="M56" s="7"/>
      <c r="N56" s="7"/>
      <c r="O56" s="5"/>
      <c r="P56" s="5"/>
    </row>
    <row r="57" spans="3:18" x14ac:dyDescent="0.25">
      <c r="L57" s="5"/>
      <c r="M57" s="7"/>
      <c r="N57" s="7"/>
      <c r="O57" s="5"/>
      <c r="P57" s="5"/>
    </row>
    <row r="58" spans="3:18" x14ac:dyDescent="0.25">
      <c r="L58" s="5"/>
      <c r="M58" s="6"/>
      <c r="N58" s="5"/>
      <c r="O58" s="5"/>
      <c r="P58" s="5"/>
    </row>
    <row r="59" spans="3:18" x14ac:dyDescent="0.25">
      <c r="L59" s="5"/>
      <c r="M59" s="6"/>
      <c r="N59" s="5"/>
      <c r="O59" s="5"/>
      <c r="P59" s="5"/>
    </row>
    <row r="62" spans="3:18" x14ac:dyDescent="0.25">
      <c r="R62" s="10"/>
    </row>
  </sheetData>
  <sheetProtection algorithmName="SHA-512" hashValue="xv24UAc4+vGaFKK14ZMacJnLNJLyuFlWM/3oULRN37D4ZMMVKgpYnO5YZDp58CZiTrrVBKw2yE/140G0q+0o6A==" saltValue="875zHL2kQngVmK+/5VAM5g==" spinCount="100000" sheet="1" objects="1" scenarios="1"/>
  <mergeCells count="16">
    <mergeCell ref="M34:P34"/>
    <mergeCell ref="M35:P35"/>
    <mergeCell ref="M36:P36"/>
    <mergeCell ref="M28:P28"/>
    <mergeCell ref="M29:P29"/>
    <mergeCell ref="D32:F33"/>
    <mergeCell ref="M19:P19"/>
    <mergeCell ref="M20:P20"/>
    <mergeCell ref="M21:P21"/>
    <mergeCell ref="M32:P32"/>
    <mergeCell ref="M33:P33"/>
    <mergeCell ref="M17:P17"/>
    <mergeCell ref="M18:P18"/>
    <mergeCell ref="M25:P25"/>
    <mergeCell ref="M26:P26"/>
    <mergeCell ref="M27:P27"/>
  </mergeCells>
  <pageMargins left="0.7" right="0.7" top="0.75" bottom="0.75" header="0.3" footer="0.3"/>
  <pageSetup scale="3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">
    <pageSetUpPr fitToPage="1"/>
  </sheetPr>
  <dimension ref="P17:AQ50"/>
  <sheetViews>
    <sheetView showRowColHeaders="0" zoomScale="50" zoomScaleNormal="50" workbookViewId="0"/>
  </sheetViews>
  <sheetFormatPr defaultColWidth="9.140625" defaultRowHeight="15" x14ac:dyDescent="0.25"/>
  <cols>
    <col min="1" max="16384" width="9.140625" style="11"/>
  </cols>
  <sheetData>
    <row r="17" spans="16:43" x14ac:dyDescent="0.25">
      <c r="AM17" s="13"/>
      <c r="AN17" s="13"/>
      <c r="AO17" s="13"/>
      <c r="AP17" s="13"/>
      <c r="AQ17" s="13"/>
    </row>
    <row r="18" spans="16:43" x14ac:dyDescent="0.25"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M18" s="13"/>
      <c r="AN18" s="13"/>
      <c r="AO18" s="13"/>
      <c r="AP18" s="13"/>
      <c r="AQ18" s="13"/>
    </row>
    <row r="19" spans="16:43" x14ac:dyDescent="0.25"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M19" s="13"/>
      <c r="AN19" s="13"/>
      <c r="AO19" s="13"/>
      <c r="AP19" s="13"/>
      <c r="AQ19" s="13"/>
    </row>
    <row r="20" spans="16:43" x14ac:dyDescent="0.25"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M20" s="13"/>
      <c r="AN20" s="13"/>
      <c r="AO20" s="13"/>
      <c r="AP20" s="13"/>
      <c r="AQ20" s="13"/>
    </row>
    <row r="21" spans="16:43" x14ac:dyDescent="0.25"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M21" s="13"/>
      <c r="AN21" s="13"/>
      <c r="AO21" s="13"/>
      <c r="AP21" s="13"/>
      <c r="AQ21" s="13"/>
    </row>
    <row r="22" spans="16:43" x14ac:dyDescent="0.25"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M22" s="13"/>
      <c r="AN22" s="13"/>
      <c r="AO22" s="13"/>
      <c r="AP22" s="13"/>
      <c r="AQ22" s="13"/>
    </row>
    <row r="23" spans="16:43" x14ac:dyDescent="0.25"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M23" s="13"/>
      <c r="AN23" s="13"/>
      <c r="AO23" s="13"/>
      <c r="AP23" s="13"/>
      <c r="AQ23" s="13"/>
    </row>
    <row r="24" spans="16:43" x14ac:dyDescent="0.25"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M24" s="13"/>
      <c r="AN24" s="13"/>
      <c r="AO24" s="13"/>
      <c r="AP24" s="13"/>
      <c r="AQ24" s="13"/>
    </row>
    <row r="25" spans="16:43" x14ac:dyDescent="0.25"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M25" s="13"/>
      <c r="AN25" s="13"/>
      <c r="AO25" s="13"/>
      <c r="AP25" s="13"/>
      <c r="AQ25" s="13"/>
    </row>
    <row r="26" spans="16:43" x14ac:dyDescent="0.25"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M26" s="13"/>
      <c r="AN26" s="13"/>
      <c r="AO26" s="13"/>
      <c r="AP26" s="13"/>
      <c r="AQ26" s="13"/>
    </row>
    <row r="27" spans="16:43" x14ac:dyDescent="0.25"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M27" s="13"/>
      <c r="AN27" s="13"/>
      <c r="AO27" s="13"/>
      <c r="AP27" s="13"/>
      <c r="AQ27" s="13"/>
    </row>
    <row r="28" spans="16:43" x14ac:dyDescent="0.25"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M28" s="13"/>
      <c r="AN28" s="13"/>
      <c r="AO28" s="13"/>
      <c r="AP28" s="13"/>
      <c r="AQ28" s="13"/>
    </row>
    <row r="29" spans="16:43" x14ac:dyDescent="0.25"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M29" s="13"/>
      <c r="AN29" s="13"/>
      <c r="AO29" s="13"/>
      <c r="AP29" s="13"/>
      <c r="AQ29" s="13"/>
    </row>
    <row r="30" spans="16:43" x14ac:dyDescent="0.25"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M30" s="13"/>
      <c r="AN30" s="13"/>
      <c r="AO30" s="13"/>
      <c r="AP30" s="13"/>
      <c r="AQ30" s="13"/>
    </row>
    <row r="31" spans="16:43" x14ac:dyDescent="0.25"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M31" s="13"/>
      <c r="AN31" s="13"/>
      <c r="AO31" s="13"/>
      <c r="AP31" s="13"/>
      <c r="AQ31" s="13"/>
    </row>
    <row r="32" spans="16:43" x14ac:dyDescent="0.25"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M32" s="13"/>
      <c r="AN32" s="13"/>
      <c r="AO32" s="13"/>
      <c r="AP32" s="13"/>
      <c r="AQ32" s="13"/>
    </row>
    <row r="33" spans="16:43" x14ac:dyDescent="0.25"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M33" s="13"/>
      <c r="AN33" s="13"/>
      <c r="AO33" s="13"/>
      <c r="AP33" s="13"/>
      <c r="AQ33" s="13"/>
    </row>
    <row r="34" spans="16:43" x14ac:dyDescent="0.25"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M34" s="13"/>
      <c r="AN34" s="13"/>
      <c r="AO34" s="13"/>
      <c r="AP34" s="13"/>
      <c r="AQ34" s="13"/>
    </row>
    <row r="35" spans="16:43" x14ac:dyDescent="0.25"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M35" s="13"/>
      <c r="AN35" s="13"/>
      <c r="AO35" s="13"/>
      <c r="AP35" s="13"/>
      <c r="AQ35" s="13"/>
    </row>
    <row r="36" spans="16:43" x14ac:dyDescent="0.25"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M36" s="13"/>
      <c r="AN36" s="13"/>
      <c r="AO36" s="13"/>
      <c r="AP36" s="13"/>
      <c r="AQ36" s="13"/>
    </row>
    <row r="37" spans="16:43" x14ac:dyDescent="0.25"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M37" s="13"/>
      <c r="AN37" s="13"/>
      <c r="AO37" s="13"/>
      <c r="AP37" s="13"/>
      <c r="AQ37" s="13"/>
    </row>
    <row r="38" spans="16:43" x14ac:dyDescent="0.25"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M38" s="13"/>
      <c r="AN38" s="13"/>
      <c r="AO38" s="13"/>
      <c r="AP38" s="13"/>
      <c r="AQ38" s="13"/>
    </row>
    <row r="39" spans="16:43" x14ac:dyDescent="0.25"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M39" s="13"/>
      <c r="AN39" s="13"/>
      <c r="AO39" s="13"/>
      <c r="AP39" s="13"/>
      <c r="AQ39" s="13"/>
    </row>
    <row r="40" spans="16:43" x14ac:dyDescent="0.25"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M40" s="13"/>
      <c r="AN40" s="13"/>
      <c r="AO40" s="13"/>
      <c r="AP40" s="13"/>
      <c r="AQ40" s="13"/>
    </row>
    <row r="41" spans="16:43" x14ac:dyDescent="0.25"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M41" s="13"/>
      <c r="AN41" s="13"/>
      <c r="AO41" s="13"/>
      <c r="AP41" s="13"/>
      <c r="AQ41" s="13"/>
    </row>
    <row r="42" spans="16:43" x14ac:dyDescent="0.25"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M42" s="13"/>
      <c r="AN42" s="13"/>
      <c r="AO42" s="13"/>
      <c r="AP42" s="13"/>
      <c r="AQ42" s="13"/>
    </row>
    <row r="43" spans="16:43" x14ac:dyDescent="0.25"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M43" s="13"/>
      <c r="AN43" s="13"/>
      <c r="AO43" s="13"/>
      <c r="AP43" s="13"/>
      <c r="AQ43" s="13"/>
    </row>
    <row r="44" spans="16:43" x14ac:dyDescent="0.25"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M44" s="13"/>
      <c r="AN44" s="13"/>
      <c r="AO44" s="13"/>
      <c r="AP44" s="13"/>
      <c r="AQ44" s="13"/>
    </row>
    <row r="45" spans="16:43" x14ac:dyDescent="0.25"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M45" s="13"/>
      <c r="AN45" s="13"/>
      <c r="AO45" s="13"/>
      <c r="AP45" s="13"/>
      <c r="AQ45" s="13"/>
    </row>
    <row r="46" spans="16:43" x14ac:dyDescent="0.25"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M46" s="13"/>
      <c r="AN46" s="13"/>
      <c r="AO46" s="13"/>
      <c r="AP46" s="13"/>
      <c r="AQ46" s="13"/>
    </row>
    <row r="47" spans="16:43" x14ac:dyDescent="0.25"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M47" s="13"/>
      <c r="AN47" s="13"/>
      <c r="AO47" s="13"/>
      <c r="AP47" s="13"/>
      <c r="AQ47" s="13"/>
    </row>
    <row r="48" spans="16:43" x14ac:dyDescent="0.25"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M48" s="13"/>
    </row>
    <row r="49" spans="16:39" x14ac:dyDescent="0.25"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M49" s="13"/>
    </row>
    <row r="50" spans="16:39" x14ac:dyDescent="0.25"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</sheetData>
  <sheetProtection algorithmName="SHA-512" hashValue="xq++gQWXFKCx0WoqeZB4WzzIdpiBl4x8k1X1rrw2P663101dWrNrHhWZLLc5ZGrVQnBrN1f5vvqfWAmAP53nug==" saltValue="OppRqxsRHXGZMG4wMe8uSA==" spinCount="100000" sheet="1" objects="1" scenarios="1"/>
  <pageMargins left="0.7" right="0.7" top="0.75" bottom="0.75" header="0.3" footer="0.3"/>
  <pageSetup scale="3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30"/>
  <sheetViews>
    <sheetView showRowColHeaders="0" tabSelected="1" zoomScale="60" zoomScaleNormal="60" workbookViewId="0"/>
  </sheetViews>
  <sheetFormatPr defaultColWidth="9.140625" defaultRowHeight="15" x14ac:dyDescent="0.25"/>
  <cols>
    <col min="1" max="16384" width="9.140625" style="96"/>
  </cols>
  <sheetData>
    <row r="1" spans="1:1" x14ac:dyDescent="0.25">
      <c r="A1" s="96" t="s">
        <v>0</v>
      </c>
    </row>
    <row r="23" spans="5:12" x14ac:dyDescent="0.25">
      <c r="E23" s="179"/>
      <c r="F23" s="180"/>
      <c r="G23" s="180"/>
      <c r="H23" s="180"/>
      <c r="I23" s="180"/>
      <c r="J23" s="180"/>
      <c r="K23" s="180"/>
      <c r="L23" s="180"/>
    </row>
    <row r="24" spans="5:12" x14ac:dyDescent="0.25">
      <c r="E24" s="180"/>
      <c r="F24" s="180"/>
      <c r="G24" s="180"/>
      <c r="H24" s="180"/>
      <c r="I24" s="180"/>
      <c r="J24" s="180"/>
      <c r="K24" s="180"/>
      <c r="L24" s="180"/>
    </row>
    <row r="25" spans="5:12" x14ac:dyDescent="0.25">
      <c r="E25" s="180"/>
      <c r="F25" s="180"/>
      <c r="G25" s="180"/>
      <c r="H25" s="180"/>
      <c r="I25" s="180"/>
      <c r="J25" s="180"/>
      <c r="K25" s="180"/>
      <c r="L25" s="180"/>
    </row>
    <row r="26" spans="5:12" x14ac:dyDescent="0.25">
      <c r="E26" s="180"/>
      <c r="F26" s="180"/>
      <c r="G26" s="180"/>
      <c r="H26" s="180"/>
      <c r="I26" s="180"/>
      <c r="J26" s="180"/>
      <c r="K26" s="180"/>
      <c r="L26" s="180"/>
    </row>
    <row r="27" spans="5:12" x14ac:dyDescent="0.25">
      <c r="E27" s="180"/>
      <c r="F27" s="180"/>
      <c r="G27" s="180"/>
      <c r="H27" s="180"/>
      <c r="I27" s="180"/>
      <c r="J27" s="180"/>
      <c r="K27" s="180"/>
      <c r="L27" s="180"/>
    </row>
    <row r="28" spans="5:12" x14ac:dyDescent="0.25">
      <c r="E28" s="180"/>
      <c r="F28" s="180"/>
      <c r="G28" s="180"/>
      <c r="H28" s="180"/>
      <c r="I28" s="180"/>
      <c r="J28" s="180"/>
      <c r="K28" s="180"/>
      <c r="L28" s="180"/>
    </row>
    <row r="29" spans="5:12" x14ac:dyDescent="0.25">
      <c r="E29" s="180"/>
      <c r="F29" s="180"/>
      <c r="G29" s="180"/>
      <c r="H29" s="180"/>
      <c r="I29" s="180"/>
      <c r="J29" s="180"/>
      <c r="K29" s="180"/>
      <c r="L29" s="180"/>
    </row>
    <row r="30" spans="5:12" x14ac:dyDescent="0.25">
      <c r="E30" s="180"/>
      <c r="F30" s="180"/>
      <c r="G30" s="180"/>
      <c r="H30" s="180"/>
      <c r="I30" s="180"/>
      <c r="J30" s="180"/>
      <c r="K30" s="180"/>
      <c r="L30" s="180"/>
    </row>
  </sheetData>
  <sheetProtection algorithmName="SHA-512" hashValue="9kw0BpTkeHtvIsJg389LSqbWq8xbTefcrPi2oUylilrnZ32Fc8vqKIeaktY53c0rC/cRcsjbzpvh2MJpr8oqTw==" saltValue="8Z+3sCh4AjEaR9NSIL8lRg==" spinCount="100000" sheet="1" objects="1" scenarios="1"/>
  <mergeCells count="1">
    <mergeCell ref="E23:L30"/>
  </mergeCells>
  <pageMargins left="0.7" right="0.7" top="0.75" bottom="0.75" header="0.3" footer="0.3"/>
  <pageSetup scale="4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5:V36"/>
  <sheetViews>
    <sheetView zoomScale="50" zoomScaleNormal="50" workbookViewId="0"/>
  </sheetViews>
  <sheetFormatPr defaultColWidth="9.140625" defaultRowHeight="15" x14ac:dyDescent="0.25"/>
  <cols>
    <col min="1" max="1" width="9.140625" style="1"/>
    <col min="2" max="2" width="17.85546875" style="1" customWidth="1"/>
    <col min="3" max="3" width="30.28515625" style="1" customWidth="1"/>
    <col min="4" max="4" width="20.5703125" style="1" customWidth="1"/>
    <col min="5" max="5" width="21.28515625" style="1" customWidth="1"/>
    <col min="6" max="6" width="23.42578125" style="1" customWidth="1"/>
    <col min="7" max="7" width="10.140625" style="1" bestFit="1" customWidth="1"/>
    <col min="8" max="11" width="9.140625" style="1"/>
    <col min="12" max="12" width="13.7109375" style="1" customWidth="1"/>
    <col min="13" max="13" width="12.5703125" style="1" customWidth="1"/>
    <col min="14" max="14" width="11.140625" style="1" customWidth="1"/>
    <col min="15" max="15" width="12.28515625" style="1" customWidth="1"/>
    <col min="16" max="16" width="13" style="1" customWidth="1"/>
    <col min="17" max="17" width="11.5703125" style="1" customWidth="1"/>
    <col min="18" max="18" width="11.140625" style="1" customWidth="1"/>
    <col min="19" max="16384" width="9.140625" style="1"/>
  </cols>
  <sheetData>
    <row r="25" spans="1:22" x14ac:dyDescent="0.25">
      <c r="A25" s="3"/>
      <c r="B25" s="3"/>
      <c r="C25" s="3"/>
    </row>
    <row r="26" spans="1:22" x14ac:dyDescent="0.25">
      <c r="A26" s="3"/>
      <c r="B26" s="3"/>
      <c r="C26" s="3"/>
    </row>
    <row r="27" spans="1:22" x14ac:dyDescent="0.25">
      <c r="A27" s="3"/>
      <c r="B27" s="3"/>
      <c r="N27" s="19"/>
      <c r="O27" s="19"/>
      <c r="P27" s="19"/>
      <c r="Q27" s="19"/>
      <c r="R27" s="19"/>
      <c r="S27" s="19"/>
      <c r="T27" s="19"/>
      <c r="U27" s="19"/>
      <c r="V27" s="19"/>
    </row>
    <row r="28" spans="1:22" x14ac:dyDescent="0.25">
      <c r="A28" s="3"/>
      <c r="B28" s="3"/>
      <c r="N28" s="19"/>
      <c r="O28" s="19"/>
      <c r="P28" s="19"/>
      <c r="Q28" s="19"/>
      <c r="R28" s="19"/>
      <c r="S28" s="19"/>
      <c r="T28" s="19"/>
      <c r="U28" s="19"/>
      <c r="V28" s="19"/>
    </row>
    <row r="29" spans="1:22" x14ac:dyDescent="0.25">
      <c r="A29" s="3"/>
      <c r="B29" s="3"/>
      <c r="N29" s="19"/>
      <c r="O29" s="19"/>
      <c r="P29" s="19"/>
      <c r="Q29" s="19"/>
      <c r="R29" s="19"/>
      <c r="S29" s="19"/>
      <c r="T29" s="19"/>
      <c r="U29" s="19"/>
      <c r="V29" s="19"/>
    </row>
    <row r="30" spans="1:22" x14ac:dyDescent="0.25">
      <c r="A30" s="3"/>
      <c r="B30" s="3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6.5" customHeight="1" x14ac:dyDescent="0.25">
      <c r="A31" s="3"/>
      <c r="B31" s="3"/>
      <c r="I31" s="3"/>
      <c r="J31" s="3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8" customHeight="1" x14ac:dyDescent="0.25">
      <c r="B32" s="3"/>
      <c r="I32" s="3"/>
      <c r="J32" s="3"/>
      <c r="N32" s="19"/>
      <c r="O32" s="19"/>
      <c r="P32" s="19"/>
      <c r="Q32" s="19"/>
      <c r="R32" s="19"/>
      <c r="S32" s="19"/>
      <c r="T32" s="19"/>
      <c r="U32" s="19"/>
      <c r="V32" s="19"/>
    </row>
    <row r="33" spans="2:22" ht="15" customHeight="1" x14ac:dyDescent="0.25">
      <c r="B33" s="3"/>
      <c r="C33" s="3"/>
      <c r="D33" s="3"/>
      <c r="E33" s="3"/>
      <c r="F33" s="3"/>
      <c r="G33" s="3"/>
      <c r="H33" s="3"/>
      <c r="I33" s="3"/>
      <c r="J33" s="3"/>
      <c r="N33" s="19"/>
      <c r="O33" s="19"/>
      <c r="P33" s="19"/>
      <c r="Q33" s="19"/>
      <c r="R33" s="19"/>
      <c r="S33" s="19"/>
      <c r="T33" s="19"/>
      <c r="U33" s="19"/>
      <c r="V33" s="19"/>
    </row>
    <row r="34" spans="2:22" ht="15" customHeight="1" x14ac:dyDescent="0.25">
      <c r="B34" s="3"/>
      <c r="C34" s="3"/>
      <c r="D34" s="3"/>
      <c r="E34" s="3"/>
      <c r="F34" s="3"/>
      <c r="G34" s="3"/>
      <c r="H34" s="3"/>
      <c r="I34" s="3"/>
      <c r="J34" s="3"/>
      <c r="N34" s="19"/>
      <c r="O34" s="19"/>
      <c r="P34" s="19"/>
      <c r="Q34" s="19"/>
      <c r="R34" s="19"/>
      <c r="S34" s="19"/>
      <c r="T34" s="19"/>
      <c r="U34" s="19"/>
      <c r="V34" s="19"/>
    </row>
    <row r="35" spans="2:22" ht="19.5" customHeight="1" x14ac:dyDescent="0.25">
      <c r="B35" s="3"/>
      <c r="C35" s="3"/>
      <c r="D35" s="3"/>
      <c r="E35" s="3"/>
      <c r="F35" s="3"/>
      <c r="G35" s="9"/>
      <c r="H35" s="8"/>
      <c r="I35" s="3"/>
      <c r="J35" s="3"/>
      <c r="N35" s="19"/>
      <c r="O35" s="19"/>
      <c r="P35" s="19"/>
      <c r="Q35" s="19"/>
      <c r="R35" s="19"/>
      <c r="S35" s="19"/>
      <c r="T35" s="19"/>
      <c r="U35" s="19"/>
      <c r="V35" s="19"/>
    </row>
    <row r="36" spans="2:22" ht="18" customHeight="1" x14ac:dyDescent="0.25">
      <c r="B36" s="3"/>
      <c r="C36" s="3"/>
      <c r="D36" s="3"/>
      <c r="E36" s="3"/>
      <c r="F36" s="3"/>
      <c r="I36" s="3"/>
      <c r="J36" s="3"/>
      <c r="N36" s="19"/>
      <c r="O36" s="19"/>
      <c r="P36" s="19"/>
      <c r="Q36" s="19"/>
      <c r="R36" s="19"/>
      <c r="S36" s="19"/>
      <c r="T36" s="19"/>
      <c r="U36" s="19"/>
      <c r="V36" s="19"/>
    </row>
  </sheetData>
  <pageMargins left="0.7" right="0.7" top="0.75" bottom="0.75" header="0.3" footer="0.3"/>
  <pageSetup scale="1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1:V48"/>
  <sheetViews>
    <sheetView zoomScale="70" zoomScaleNormal="70" workbookViewId="0"/>
  </sheetViews>
  <sheetFormatPr defaultColWidth="9.140625" defaultRowHeight="15" x14ac:dyDescent="0.25"/>
  <cols>
    <col min="1" max="1" width="9.140625" style="1"/>
    <col min="2" max="2" width="17.85546875" style="1" customWidth="1"/>
    <col min="3" max="3" width="30.28515625" style="1" customWidth="1"/>
    <col min="4" max="4" width="24.28515625" style="1" customWidth="1"/>
    <col min="5" max="5" width="20.7109375" style="1" customWidth="1"/>
    <col min="6" max="6" width="9.140625" style="1"/>
    <col min="7" max="7" width="10.140625" style="1" bestFit="1" customWidth="1"/>
    <col min="8" max="13" width="9.140625" style="1"/>
    <col min="14" max="14" width="19.42578125" style="1" customWidth="1"/>
    <col min="15" max="15" width="12.5703125" style="1" customWidth="1"/>
    <col min="16" max="16" width="8.7109375" style="1" customWidth="1"/>
    <col min="17" max="17" width="20.7109375" style="1" customWidth="1"/>
    <col min="18" max="18" width="7.7109375" style="1" customWidth="1"/>
    <col min="19" max="19" width="6" style="1" customWidth="1"/>
    <col min="20" max="20" width="6.7109375" style="1" customWidth="1"/>
    <col min="21" max="21" width="6.85546875" style="1" customWidth="1"/>
    <col min="22" max="22" width="6.7109375" style="1" customWidth="1"/>
    <col min="23" max="23" width="6.28515625" style="1" customWidth="1"/>
    <col min="24" max="24" width="6.5703125" style="1" customWidth="1"/>
    <col min="25" max="16384" width="9.140625" style="1"/>
  </cols>
  <sheetData>
    <row r="11" spans="13:14" ht="22.5" x14ac:dyDescent="0.3">
      <c r="M11" s="31" t="s">
        <v>17</v>
      </c>
      <c r="N11" s="31">
        <v>25000</v>
      </c>
    </row>
    <row r="12" spans="13:14" ht="22.5" x14ac:dyDescent="0.3">
      <c r="M12" s="31"/>
      <c r="N12" s="31"/>
    </row>
    <row r="13" spans="13:14" ht="22.5" x14ac:dyDescent="0.3">
      <c r="M13" s="31" t="s">
        <v>18</v>
      </c>
      <c r="N13" s="31">
        <v>1000</v>
      </c>
    </row>
    <row r="14" spans="13:14" ht="22.5" x14ac:dyDescent="0.3">
      <c r="M14" s="31"/>
      <c r="N14" s="31"/>
    </row>
    <row r="15" spans="13:14" ht="22.5" x14ac:dyDescent="0.3">
      <c r="M15" s="31" t="s">
        <v>19</v>
      </c>
      <c r="N15" s="31">
        <v>28000</v>
      </c>
    </row>
    <row r="16" spans="13:14" ht="15" customHeight="1" x14ac:dyDescent="0.3">
      <c r="M16" s="31"/>
      <c r="N16" s="31"/>
    </row>
    <row r="17" spans="1:15" ht="15" customHeight="1" x14ac:dyDescent="0.3">
      <c r="M17" s="31"/>
      <c r="N17" s="31"/>
    </row>
    <row r="18" spans="1:15" ht="15" customHeight="1" x14ac:dyDescent="0.3">
      <c r="M18" s="31"/>
      <c r="N18" s="31"/>
    </row>
    <row r="19" spans="1:15" ht="22.5" x14ac:dyDescent="0.3">
      <c r="M19" s="31" t="s">
        <v>21</v>
      </c>
      <c r="N19" s="32">
        <f>(28000-25000)/1000</f>
        <v>3</v>
      </c>
    </row>
    <row r="20" spans="1:15" ht="22.5" x14ac:dyDescent="0.3">
      <c r="M20" s="31"/>
      <c r="N20" s="31"/>
    </row>
    <row r="21" spans="1:15" ht="24.6" customHeight="1" x14ac:dyDescent="0.3">
      <c r="A21" s="3"/>
      <c r="B21" s="3"/>
      <c r="C21" s="3"/>
      <c r="L21" s="94" t="s">
        <v>23</v>
      </c>
      <c r="M21" s="31" t="s">
        <v>51</v>
      </c>
      <c r="N21" s="64">
        <f>1-N23</f>
        <v>1.3498980316301035E-3</v>
      </c>
    </row>
    <row r="22" spans="1:15" ht="15" customHeight="1" x14ac:dyDescent="0.3">
      <c r="A22" s="3"/>
      <c r="B22" s="3"/>
      <c r="C22" s="3"/>
      <c r="L22" s="94"/>
      <c r="M22" s="31"/>
      <c r="N22" s="31"/>
    </row>
    <row r="23" spans="1:15" ht="25.9" customHeight="1" x14ac:dyDescent="0.3">
      <c r="A23" s="3"/>
      <c r="B23" s="3"/>
      <c r="C23" s="3"/>
      <c r="L23" s="94" t="s">
        <v>24</v>
      </c>
      <c r="M23" s="131" t="s">
        <v>52</v>
      </c>
      <c r="N23" s="64">
        <f>_xlfn.NORM.S.DIST(3,1)</f>
        <v>0.9986501019683699</v>
      </c>
    </row>
    <row r="24" spans="1:15" x14ac:dyDescent="0.25">
      <c r="A24" s="3"/>
      <c r="B24" s="3"/>
      <c r="C24" s="3"/>
    </row>
    <row r="25" spans="1:15" ht="31.5" x14ac:dyDescent="0.5">
      <c r="A25" s="3"/>
      <c r="B25" s="3"/>
      <c r="C25" s="3"/>
      <c r="D25" s="3"/>
      <c r="E25" s="3"/>
      <c r="F25" s="3"/>
      <c r="L25" s="95" t="s">
        <v>24</v>
      </c>
      <c r="M25" s="130" t="s">
        <v>52</v>
      </c>
      <c r="N25" s="64">
        <v>0.5</v>
      </c>
      <c r="O25" s="21"/>
    </row>
    <row r="26" spans="1:15" ht="21" customHeight="1" x14ac:dyDescent="0.25">
      <c r="A26" s="3"/>
      <c r="B26" s="3"/>
      <c r="C26" s="3"/>
      <c r="D26" s="3"/>
      <c r="E26" s="3"/>
      <c r="F26" s="3"/>
      <c r="I26" s="3"/>
    </row>
    <row r="27" spans="1:15" ht="16.899999999999999" customHeight="1" x14ac:dyDescent="0.25">
      <c r="B27" s="3"/>
      <c r="C27" s="3"/>
      <c r="D27" s="3"/>
      <c r="E27" s="3"/>
      <c r="F27" s="3"/>
      <c r="I27" s="3"/>
    </row>
    <row r="28" spans="1:15" ht="21.6" customHeight="1" x14ac:dyDescent="0.25">
      <c r="B28" s="3"/>
      <c r="C28" s="3"/>
      <c r="D28" s="3"/>
      <c r="E28" s="3"/>
      <c r="F28" s="3"/>
      <c r="G28" s="3"/>
      <c r="H28" s="3"/>
      <c r="I28" s="3"/>
    </row>
    <row r="29" spans="1:15" ht="18.600000000000001" customHeight="1" x14ac:dyDescent="0.25">
      <c r="B29" s="3"/>
      <c r="C29" s="3"/>
      <c r="D29" s="3"/>
      <c r="E29" s="3"/>
      <c r="F29" s="3"/>
      <c r="G29" s="3"/>
      <c r="H29" s="3"/>
      <c r="I29" s="3"/>
    </row>
    <row r="30" spans="1:15" ht="22.15" customHeight="1" x14ac:dyDescent="0.25">
      <c r="B30" s="3"/>
      <c r="C30" s="3"/>
      <c r="D30" s="3"/>
      <c r="E30" s="3"/>
      <c r="F30" s="3"/>
      <c r="G30" s="9">
        <v>120</v>
      </c>
      <c r="H30" s="8"/>
      <c r="I30" s="3"/>
    </row>
    <row r="31" spans="1:15" ht="23.45" customHeight="1" x14ac:dyDescent="0.25">
      <c r="B31" s="3"/>
      <c r="C31" s="3"/>
      <c r="D31" s="3"/>
      <c r="E31" s="3"/>
      <c r="F31" s="3"/>
      <c r="I31" s="3"/>
    </row>
    <row r="32" spans="1:15" ht="18.600000000000001" customHeight="1" x14ac:dyDescent="0.25">
      <c r="C32" s="12"/>
      <c r="D32" s="3"/>
      <c r="E32" s="3"/>
      <c r="F32" s="12"/>
      <c r="G32" s="3"/>
      <c r="H32" s="3"/>
      <c r="I32" s="3"/>
    </row>
    <row r="33" spans="3:22" x14ac:dyDescent="0.25">
      <c r="C33" s="3"/>
      <c r="D33" s="3"/>
      <c r="E33" s="3"/>
      <c r="F33" s="3"/>
      <c r="G33" s="3"/>
      <c r="H33" s="3"/>
      <c r="I33" s="3"/>
    </row>
    <row r="34" spans="3:22" x14ac:dyDescent="0.2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3:22" ht="25.5" customHeight="1" x14ac:dyDescent="0.25">
      <c r="C35" s="3"/>
      <c r="D35" s="3"/>
      <c r="E35" s="3"/>
      <c r="F35" s="3"/>
      <c r="G35" s="3"/>
      <c r="H35" s="3"/>
      <c r="I35" s="3"/>
      <c r="J35" s="3"/>
      <c r="K35" s="3"/>
      <c r="L35" s="3"/>
      <c r="M35" s="132"/>
      <c r="N35" s="3"/>
      <c r="O35" s="3"/>
    </row>
    <row r="36" spans="3:22" ht="25.5" customHeight="1" x14ac:dyDescent="0.25">
      <c r="C36" s="3"/>
      <c r="D36" s="3"/>
      <c r="E36" s="3"/>
      <c r="F36" s="3"/>
      <c r="G36" s="3"/>
      <c r="H36" s="3"/>
      <c r="I36" s="3"/>
      <c r="J36" s="3"/>
      <c r="K36" s="3"/>
      <c r="L36" s="3"/>
      <c r="M36" s="132"/>
      <c r="N36" s="3"/>
      <c r="O36" s="3"/>
    </row>
    <row r="37" spans="3:22" ht="27.75" customHeight="1" x14ac:dyDescent="0.25">
      <c r="C37" s="3"/>
      <c r="D37" s="3"/>
      <c r="E37" s="133"/>
      <c r="F37" s="133"/>
      <c r="G37" s="133"/>
      <c r="H37" s="133"/>
      <c r="I37" s="3"/>
      <c r="J37" s="3"/>
      <c r="K37" s="3"/>
      <c r="L37" s="3"/>
      <c r="M37" s="3"/>
      <c r="N37" s="3"/>
      <c r="O37" s="3"/>
    </row>
    <row r="38" spans="3:22" ht="27" customHeight="1" x14ac:dyDescent="0.25">
      <c r="C38" s="3"/>
      <c r="D38" s="3"/>
      <c r="E38" s="133"/>
      <c r="F38" s="133"/>
      <c r="G38" s="133"/>
      <c r="H38" s="133"/>
      <c r="I38" s="3"/>
      <c r="J38" s="3"/>
      <c r="K38" s="3"/>
      <c r="L38" s="3"/>
      <c r="M38" s="3"/>
      <c r="N38" s="3"/>
      <c r="O38" s="3"/>
    </row>
    <row r="39" spans="3:22" ht="15" customHeight="1" x14ac:dyDescent="0.2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</row>
    <row r="40" spans="3:22" x14ac:dyDescent="0.25">
      <c r="O40" s="5"/>
      <c r="P40" s="7"/>
      <c r="Q40" s="7"/>
      <c r="R40" s="7"/>
      <c r="S40" s="5"/>
      <c r="T40" s="5"/>
    </row>
    <row r="41" spans="3:22" x14ac:dyDescent="0.25">
      <c r="O41" s="5"/>
      <c r="P41" s="7"/>
      <c r="Q41" s="7"/>
      <c r="R41" s="7"/>
      <c r="S41" s="5"/>
      <c r="T41" s="5"/>
    </row>
    <row r="42" spans="3:22" x14ac:dyDescent="0.25">
      <c r="O42" s="5"/>
      <c r="P42" s="7"/>
      <c r="Q42" s="7"/>
      <c r="R42" s="7"/>
      <c r="S42" s="5"/>
      <c r="T42" s="5"/>
    </row>
    <row r="43" spans="3:22" x14ac:dyDescent="0.25">
      <c r="O43" s="5"/>
      <c r="P43" s="7"/>
      <c r="Q43" s="7"/>
      <c r="R43" s="7"/>
      <c r="S43" s="5"/>
      <c r="T43" s="5"/>
    </row>
    <row r="44" spans="3:22" x14ac:dyDescent="0.25">
      <c r="O44" s="5"/>
      <c r="P44" s="6"/>
      <c r="Q44" s="6"/>
      <c r="R44" s="5"/>
      <c r="S44" s="5"/>
      <c r="T44" s="5"/>
    </row>
    <row r="45" spans="3:22" x14ac:dyDescent="0.25">
      <c r="O45" s="5"/>
      <c r="P45" s="6"/>
      <c r="Q45" s="6"/>
      <c r="R45" s="5"/>
      <c r="S45" s="5"/>
      <c r="T45" s="5"/>
    </row>
    <row r="48" spans="3:22" x14ac:dyDescent="0.25">
      <c r="V48" s="10"/>
    </row>
  </sheetData>
  <sheetProtection algorithmName="SHA-512" hashValue="fg/QUwWfCkkIhVXMFN9iK3RUXC2o9i9la8SkUz9mo4Y8bVoKll2RxO7pyN3qjlewh6aTeKXLBZv9lRL9rVQJcg==" saltValue="MEPSiK8Y4zc5kfdPVgovmg==" spinCount="100000" sheet="1" objects="1" scenarios="1"/>
  <mergeCells count="3">
    <mergeCell ref="M35:M36"/>
    <mergeCell ref="E37:F38"/>
    <mergeCell ref="G37:H38"/>
  </mergeCells>
  <pageMargins left="0.7" right="0.7" top="0.75" bottom="0.75" header="0.3" footer="0.3"/>
  <pageSetup scale="4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7:J62"/>
  <sheetViews>
    <sheetView zoomScale="60" zoomScaleNormal="60" workbookViewId="0">
      <selection activeCell="P19" sqref="P19"/>
    </sheetView>
  </sheetViews>
  <sheetFormatPr defaultColWidth="9.140625" defaultRowHeight="15" x14ac:dyDescent="0.25"/>
  <cols>
    <col min="1" max="1" width="9.140625" style="1"/>
    <col min="2" max="2" width="17.85546875" style="1" customWidth="1"/>
    <col min="3" max="3" width="21" style="1" customWidth="1"/>
    <col min="4" max="4" width="17.7109375" style="1" customWidth="1"/>
    <col min="5" max="6" width="19.28515625" style="1" customWidth="1"/>
    <col min="7" max="7" width="10.140625" style="1" bestFit="1" customWidth="1"/>
    <col min="8" max="8" width="9.140625" style="1"/>
    <col min="9" max="9" width="18.42578125" style="1" customWidth="1"/>
    <col min="10" max="11" width="9.140625" style="1"/>
    <col min="12" max="12" width="8.85546875" style="1" customWidth="1"/>
    <col min="13" max="13" width="7.7109375" style="1" customWidth="1"/>
    <col min="14" max="14" width="8.140625" style="1" customWidth="1"/>
    <col min="15" max="16" width="7.7109375" style="1" customWidth="1"/>
    <col min="17" max="17" width="6.85546875" style="1" customWidth="1"/>
    <col min="18" max="18" width="7" style="1" customWidth="1"/>
    <col min="19" max="19" width="7.28515625" style="1" customWidth="1"/>
    <col min="20" max="21" width="6" style="1" customWidth="1"/>
    <col min="22" max="23" width="4.5703125" style="1" customWidth="1"/>
    <col min="24" max="25" width="5.28515625" style="1" customWidth="1"/>
    <col min="26" max="16384" width="9.140625" style="1"/>
  </cols>
  <sheetData>
    <row r="27" spans="1:10" ht="27.75" customHeight="1" x14ac:dyDescent="0.25">
      <c r="C27" s="33"/>
      <c r="D27" s="34" t="s">
        <v>17</v>
      </c>
      <c r="E27" s="34" t="s">
        <v>18</v>
      </c>
      <c r="F27" s="34" t="s">
        <v>19</v>
      </c>
      <c r="G27" s="35"/>
      <c r="H27" s="35"/>
      <c r="I27" s="35"/>
    </row>
    <row r="28" spans="1:10" ht="30.75" customHeight="1" x14ac:dyDescent="0.35">
      <c r="C28" s="36" t="s">
        <v>14</v>
      </c>
      <c r="D28" s="37">
        <v>55600</v>
      </c>
      <c r="E28" s="37">
        <v>7000</v>
      </c>
      <c r="F28" s="37">
        <v>50000</v>
      </c>
      <c r="G28" s="35"/>
      <c r="H28" s="38" t="s">
        <v>22</v>
      </c>
      <c r="I28" s="141">
        <f>(50000-55600)/7000</f>
        <v>-0.8</v>
      </c>
      <c r="J28" s="142"/>
    </row>
    <row r="29" spans="1:10" ht="27.75" customHeight="1" x14ac:dyDescent="0.35">
      <c r="C29" s="36" t="s">
        <v>15</v>
      </c>
      <c r="D29" s="39">
        <v>43.4</v>
      </c>
      <c r="E29" s="39">
        <v>5.05</v>
      </c>
      <c r="F29" s="39">
        <v>40</v>
      </c>
      <c r="G29" s="35"/>
      <c r="H29" s="38" t="s">
        <v>22</v>
      </c>
      <c r="I29" s="141">
        <f>(40-43.4)/5.05</f>
        <v>-0.67326732673267298</v>
      </c>
      <c r="J29" s="142"/>
    </row>
    <row r="30" spans="1:10" ht="32.25" customHeight="1" x14ac:dyDescent="0.25">
      <c r="A30" s="3"/>
      <c r="B30" s="3"/>
      <c r="C30" s="36" t="s">
        <v>16</v>
      </c>
      <c r="D30" s="39">
        <v>8</v>
      </c>
      <c r="E30" s="39">
        <v>2.2999999999999998</v>
      </c>
      <c r="F30" s="39">
        <v>10</v>
      </c>
      <c r="G30" s="35"/>
      <c r="H30" s="38" t="s">
        <v>22</v>
      </c>
      <c r="I30" s="143">
        <f>(10-8)/2.3</f>
        <v>0.86956521739130443</v>
      </c>
      <c r="J30" s="144"/>
    </row>
    <row r="31" spans="1:10" ht="27" customHeight="1" x14ac:dyDescent="0.25"/>
    <row r="32" spans="1:10" ht="25.15" customHeight="1" x14ac:dyDescent="0.25"/>
    <row r="33" spans="2:2" ht="25.15" customHeight="1" x14ac:dyDescent="0.25"/>
    <row r="34" spans="2:2" ht="30" customHeight="1" x14ac:dyDescent="0.25"/>
    <row r="35" spans="2:2" ht="24.6" customHeight="1" x14ac:dyDescent="0.25">
      <c r="B35" s="3"/>
    </row>
    <row r="36" spans="2:2" ht="15.6" customHeight="1" x14ac:dyDescent="0.25"/>
    <row r="37" spans="2:2" ht="15.6" customHeight="1" x14ac:dyDescent="0.25"/>
    <row r="38" spans="2:2" ht="15.6" customHeight="1" x14ac:dyDescent="0.25"/>
    <row r="39" spans="2:2" ht="15.6" customHeight="1" x14ac:dyDescent="0.25"/>
    <row r="40" spans="2:2" ht="16.899999999999999" customHeight="1" x14ac:dyDescent="0.25"/>
    <row r="41" spans="2:2" ht="15" customHeight="1" x14ac:dyDescent="0.25"/>
    <row r="45" spans="2:2" ht="23.25" customHeight="1" x14ac:dyDescent="0.25"/>
    <row r="46" spans="2:2" ht="23.25" customHeight="1" x14ac:dyDescent="0.25"/>
    <row r="50" spans="6:6" ht="23.25" customHeight="1" x14ac:dyDescent="0.25"/>
    <row r="51" spans="6:6" ht="23.25" customHeight="1" x14ac:dyDescent="0.25">
      <c r="F51" s="3"/>
    </row>
    <row r="52" spans="6:6" x14ac:dyDescent="0.25">
      <c r="F52" s="3"/>
    </row>
    <row r="59" spans="6:6" ht="15" customHeight="1" x14ac:dyDescent="0.25"/>
    <row r="60" spans="6:6" ht="15" customHeight="1" x14ac:dyDescent="0.25"/>
    <row r="61" spans="6:6" ht="15" customHeight="1" x14ac:dyDescent="0.25"/>
    <row r="62" spans="6:6" ht="15" customHeight="1" x14ac:dyDescent="0.25"/>
  </sheetData>
  <sheetProtection algorithmName="SHA-512" hashValue="ZZWEr9K1m3BBmEjNYeXcWfMVAdv1GA1fOylOJEZ2QX4idIA82u4NOhDbhw16nYKol+bT6DcZ5tfeeTNIRYF9mQ==" saltValue="/qeKFX9wofI5psVp1RBEzQ==" spinCount="100000" sheet="1" objects="1" scenarios="1"/>
  <mergeCells count="3">
    <mergeCell ref="I28:J28"/>
    <mergeCell ref="I29:J29"/>
    <mergeCell ref="I30:J30"/>
  </mergeCells>
  <pageMargins left="0.7" right="0.7" top="0.75" bottom="0.75" header="0.3" footer="0.3"/>
  <pageSetup scale="4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1:T52"/>
  <sheetViews>
    <sheetView zoomScale="60" zoomScaleNormal="60" workbookViewId="0">
      <selection activeCell="H38" sqref="H38"/>
    </sheetView>
  </sheetViews>
  <sheetFormatPr defaultColWidth="9.140625" defaultRowHeight="15" x14ac:dyDescent="0.25"/>
  <cols>
    <col min="1" max="1" width="9.140625" style="1"/>
    <col min="2" max="2" width="17.85546875" style="1" customWidth="1"/>
    <col min="3" max="3" width="26.7109375" style="1" customWidth="1"/>
    <col min="4" max="4" width="17.7109375" style="1" customWidth="1"/>
    <col min="5" max="5" width="21" style="1" customWidth="1"/>
    <col min="6" max="6" width="6.5703125" style="1" customWidth="1"/>
    <col min="7" max="7" width="18.85546875" style="1" customWidth="1"/>
    <col min="8" max="8" width="13.7109375" style="1" customWidth="1"/>
    <col min="9" max="9" width="7.85546875" style="1" customWidth="1"/>
    <col min="10" max="14" width="7.28515625" style="1" customWidth="1"/>
    <col min="15" max="15" width="6.7109375" style="1" customWidth="1"/>
    <col min="16" max="16" width="6" style="1" customWidth="1"/>
    <col min="17" max="17" width="19.42578125" style="1" customWidth="1"/>
    <col min="18" max="18" width="4.7109375" style="1" customWidth="1"/>
    <col min="19" max="19" width="9.140625" style="1"/>
    <col min="20" max="20" width="7.28515625" style="1" customWidth="1"/>
    <col min="21" max="16384" width="9.140625" style="1"/>
  </cols>
  <sheetData>
    <row r="21" spans="1:7" x14ac:dyDescent="0.25">
      <c r="A21" s="3"/>
      <c r="B21" s="3"/>
      <c r="C21" s="3"/>
    </row>
    <row r="22" spans="1:7" x14ac:dyDescent="0.25">
      <c r="A22" s="3"/>
      <c r="B22" s="3"/>
      <c r="C22" s="3"/>
    </row>
    <row r="23" spans="1:7" x14ac:dyDescent="0.25">
      <c r="A23" s="3"/>
      <c r="B23" s="3"/>
      <c r="C23" s="3"/>
    </row>
    <row r="24" spans="1:7" x14ac:dyDescent="0.25">
      <c r="A24" s="3"/>
      <c r="B24" s="3"/>
      <c r="C24" s="3"/>
    </row>
    <row r="25" spans="1:7" x14ac:dyDescent="0.25">
      <c r="A25" s="3"/>
      <c r="B25" s="3"/>
      <c r="C25" s="3"/>
    </row>
    <row r="26" spans="1:7" x14ac:dyDescent="0.25">
      <c r="A26" s="3"/>
      <c r="B26" s="3"/>
      <c r="C26" s="3"/>
      <c r="D26" s="3"/>
      <c r="E26" s="3"/>
    </row>
    <row r="27" spans="1:7" ht="21" customHeight="1" x14ac:dyDescent="0.25">
      <c r="A27" s="3"/>
      <c r="B27" s="3"/>
      <c r="C27" s="3"/>
      <c r="D27" s="3"/>
      <c r="E27" s="3"/>
      <c r="F27" s="3"/>
      <c r="G27" s="3"/>
    </row>
    <row r="28" spans="1:7" ht="15" customHeight="1" x14ac:dyDescent="0.25">
      <c r="B28" s="3"/>
      <c r="C28" s="3"/>
      <c r="D28" s="3"/>
      <c r="E28" s="3"/>
      <c r="F28" s="3"/>
      <c r="G28" s="3"/>
    </row>
    <row r="29" spans="1:7" ht="15" customHeight="1" x14ac:dyDescent="0.25">
      <c r="B29" s="3"/>
      <c r="C29" s="3"/>
      <c r="D29" s="3"/>
      <c r="E29" s="3"/>
      <c r="F29" s="3"/>
      <c r="G29" s="3"/>
    </row>
    <row r="30" spans="1:7" ht="15" customHeight="1" x14ac:dyDescent="0.25">
      <c r="B30" s="3"/>
      <c r="C30" s="3"/>
      <c r="D30" s="3"/>
      <c r="E30" s="3"/>
      <c r="F30" s="3"/>
      <c r="G30" s="3"/>
    </row>
    <row r="31" spans="1:7" ht="15" customHeight="1" x14ac:dyDescent="0.25">
      <c r="B31" s="3"/>
      <c r="C31" s="3"/>
      <c r="D31" s="3"/>
      <c r="E31" s="3"/>
      <c r="F31" s="3"/>
      <c r="G31" s="3"/>
    </row>
    <row r="32" spans="1:7" ht="15" customHeight="1" x14ac:dyDescent="0.25">
      <c r="B32" s="3"/>
      <c r="C32" s="3"/>
      <c r="D32" s="3"/>
      <c r="E32" s="3"/>
      <c r="F32" s="3"/>
      <c r="G32" s="3"/>
    </row>
    <row r="33" spans="2:20" ht="15" customHeight="1" x14ac:dyDescent="0.25">
      <c r="B33" s="3"/>
      <c r="C33" s="3"/>
      <c r="D33" s="3"/>
      <c r="E33" s="3"/>
      <c r="F33" s="3"/>
      <c r="G33" s="3"/>
    </row>
    <row r="34" spans="2:20" ht="24.6" customHeight="1" x14ac:dyDescent="0.25">
      <c r="B34" s="3"/>
      <c r="C34" s="8"/>
      <c r="D34" s="8"/>
      <c r="E34" s="8"/>
      <c r="F34" s="3"/>
      <c r="G34" s="3"/>
    </row>
    <row r="35" spans="2:20" ht="18" customHeight="1" x14ac:dyDescent="0.25">
      <c r="B35" s="3"/>
      <c r="C35" s="8"/>
      <c r="D35" s="8"/>
      <c r="E35" s="8"/>
      <c r="F35" s="3"/>
      <c r="G35" s="3"/>
    </row>
    <row r="36" spans="2:20" ht="28.5" customHeight="1" x14ac:dyDescent="0.25">
      <c r="B36" s="3"/>
      <c r="C36" s="40"/>
      <c r="D36" s="145" t="s">
        <v>2</v>
      </c>
      <c r="E36" s="146"/>
      <c r="F36" s="8"/>
      <c r="G36" s="3"/>
      <c r="H36" s="3"/>
      <c r="I36" s="3"/>
      <c r="J36" s="3"/>
      <c r="K36" s="3"/>
      <c r="L36" s="3"/>
      <c r="M36" s="3"/>
      <c r="O36" s="7"/>
    </row>
    <row r="37" spans="2:20" ht="28.15" customHeight="1" x14ac:dyDescent="0.4">
      <c r="C37" s="41" t="s">
        <v>1</v>
      </c>
      <c r="D37" s="42" t="s">
        <v>4</v>
      </c>
      <c r="E37" s="43" t="s">
        <v>3</v>
      </c>
      <c r="F37" s="8"/>
      <c r="K37" s="3"/>
      <c r="L37" s="3"/>
      <c r="M37" s="3"/>
      <c r="O37" s="7"/>
      <c r="Q37" s="62" t="s">
        <v>33</v>
      </c>
      <c r="R37" s="3"/>
      <c r="S37" s="151" t="s">
        <v>34</v>
      </c>
      <c r="T37" s="151"/>
    </row>
    <row r="38" spans="2:20" ht="30.75" customHeight="1" x14ac:dyDescent="0.25">
      <c r="C38" s="44" t="s">
        <v>5</v>
      </c>
      <c r="D38" s="45">
        <v>120</v>
      </c>
      <c r="E38" s="46">
        <v>70</v>
      </c>
      <c r="F38" s="8"/>
      <c r="K38" s="3"/>
      <c r="L38" s="3"/>
      <c r="M38" s="3"/>
      <c r="O38" s="7"/>
      <c r="Q38" s="48">
        <f>(D38+E38)/2</f>
        <v>95</v>
      </c>
      <c r="R38" s="49"/>
      <c r="S38" s="147">
        <f>D38*0.7+E38*0.3</f>
        <v>105</v>
      </c>
      <c r="T38" s="148"/>
    </row>
    <row r="39" spans="2:20" ht="34.5" customHeight="1" x14ac:dyDescent="0.25">
      <c r="C39" s="47" t="s">
        <v>6</v>
      </c>
      <c r="D39" s="45">
        <v>100</v>
      </c>
      <c r="E39" s="46">
        <v>50</v>
      </c>
      <c r="F39" s="8"/>
      <c r="K39" s="3"/>
      <c r="L39" s="3"/>
      <c r="M39" s="3"/>
      <c r="O39" s="7"/>
      <c r="Q39" s="50">
        <f>(D39+E39)/2</f>
        <v>75</v>
      </c>
      <c r="R39" s="49"/>
      <c r="S39" s="149">
        <f>D39*0.7+E39*0.3</f>
        <v>85</v>
      </c>
      <c r="T39" s="150"/>
    </row>
    <row r="40" spans="2:20" ht="30" customHeight="1" x14ac:dyDescent="0.25">
      <c r="C40" s="47" t="s">
        <v>7</v>
      </c>
      <c r="D40" s="45">
        <v>40</v>
      </c>
      <c r="E40" s="46">
        <v>10</v>
      </c>
      <c r="F40" s="8"/>
      <c r="K40" s="3"/>
      <c r="L40" s="3"/>
      <c r="M40" s="3"/>
      <c r="O40" s="7"/>
      <c r="Q40" s="50">
        <f>(D40+E40)/2</f>
        <v>25</v>
      </c>
      <c r="R40" s="49"/>
      <c r="S40" s="149">
        <f>D40*0.7+E40*0.3</f>
        <v>31</v>
      </c>
      <c r="T40" s="150"/>
    </row>
    <row r="41" spans="2:20" ht="15.6" customHeight="1" x14ac:dyDescent="0.25">
      <c r="C41" s="3"/>
      <c r="D41" s="3"/>
      <c r="E41" s="133"/>
      <c r="F41" s="3"/>
      <c r="G41" s="3"/>
      <c r="H41" s="3"/>
      <c r="I41" s="3"/>
      <c r="J41" s="3"/>
      <c r="K41" s="3"/>
      <c r="L41" s="3"/>
      <c r="M41" s="3"/>
      <c r="N41" s="3"/>
      <c r="O41" s="4"/>
    </row>
    <row r="42" spans="2:20" ht="16.899999999999999" customHeight="1" x14ac:dyDescent="0.25">
      <c r="C42" s="3"/>
      <c r="D42" s="3"/>
      <c r="E42" s="13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20" ht="15" customHeight="1" x14ac:dyDescent="0.25">
      <c r="C43" s="3"/>
      <c r="D43" s="3"/>
      <c r="E43" s="3"/>
      <c r="F43" s="3"/>
      <c r="G43" s="3"/>
      <c r="H43" s="3"/>
      <c r="I43" s="5"/>
      <c r="J43" s="7"/>
      <c r="K43" s="7"/>
      <c r="L43" s="7"/>
      <c r="M43" s="5"/>
      <c r="N43" s="5"/>
      <c r="O43" s="3"/>
    </row>
    <row r="44" spans="2:20" x14ac:dyDescent="0.25">
      <c r="I44" s="5"/>
      <c r="J44" s="7"/>
      <c r="K44" s="7"/>
      <c r="L44" s="7"/>
      <c r="M44" s="5"/>
      <c r="N44" s="5"/>
    </row>
    <row r="45" spans="2:20" x14ac:dyDescent="0.25">
      <c r="I45" s="5"/>
      <c r="J45" s="7"/>
      <c r="K45" s="7"/>
      <c r="L45" s="7"/>
      <c r="M45" s="5"/>
      <c r="N45" s="5"/>
    </row>
    <row r="46" spans="2:20" x14ac:dyDescent="0.25">
      <c r="I46" s="5"/>
      <c r="J46" s="7"/>
      <c r="K46" s="7"/>
      <c r="L46" s="7"/>
      <c r="M46" s="5"/>
      <c r="N46" s="5"/>
    </row>
    <row r="47" spans="2:20" x14ac:dyDescent="0.25">
      <c r="I47" s="5"/>
      <c r="J47" s="7"/>
      <c r="K47" s="7"/>
      <c r="L47" s="7"/>
      <c r="M47" s="5"/>
      <c r="N47" s="5"/>
    </row>
    <row r="48" spans="2:20" x14ac:dyDescent="0.25">
      <c r="I48" s="5"/>
      <c r="J48" s="6"/>
      <c r="K48" s="6"/>
      <c r="L48" s="5"/>
      <c r="M48" s="5"/>
      <c r="N48" s="5"/>
    </row>
    <row r="49" spans="9:16" x14ac:dyDescent="0.25">
      <c r="I49" s="5"/>
      <c r="J49" s="6"/>
      <c r="K49" s="6"/>
      <c r="L49" s="5"/>
      <c r="M49" s="5"/>
      <c r="N49" s="5"/>
    </row>
    <row r="52" spans="9:16" x14ac:dyDescent="0.25">
      <c r="P52" s="10"/>
    </row>
  </sheetData>
  <sheetProtection algorithmName="SHA-512" hashValue="wYK0Kus5yW7VwirqhBvEtuYcjUDf5SYAVTiH91Zah2baZeGG190vLDu5tr2km8rpykJJVZjOR4PyZaV4G8Hd7g==" saltValue="nIQdpXub/QLALP/60y363g==" spinCount="100000" sheet="1" objects="1" scenarios="1"/>
  <mergeCells count="6">
    <mergeCell ref="E41:E42"/>
    <mergeCell ref="D36:E36"/>
    <mergeCell ref="S38:T38"/>
    <mergeCell ref="S39:T39"/>
    <mergeCell ref="S40:T40"/>
    <mergeCell ref="S37:T37"/>
  </mergeCells>
  <pageMargins left="0.7" right="0.7" top="0.75" bottom="0.75" header="0.3" footer="0.3"/>
  <pageSetup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M8:AF108"/>
  <sheetViews>
    <sheetView zoomScale="70" zoomScaleNormal="70" workbookViewId="0"/>
  </sheetViews>
  <sheetFormatPr defaultColWidth="8.85546875" defaultRowHeight="12.75" x14ac:dyDescent="0.2"/>
  <cols>
    <col min="1" max="11" width="8.85546875" style="67"/>
    <col min="12" max="12" width="10.28515625" style="67" customWidth="1"/>
    <col min="13" max="13" width="35.7109375" style="67" customWidth="1"/>
    <col min="14" max="14" width="28.28515625" style="67" customWidth="1"/>
    <col min="15" max="15" width="16.7109375" style="67" customWidth="1"/>
    <col min="16" max="16" width="8.28515625" style="67" customWidth="1"/>
    <col min="17" max="17" width="22.28515625" style="65" bestFit="1" customWidth="1"/>
    <col min="18" max="18" width="3.5703125" style="65" customWidth="1"/>
    <col min="19" max="19" width="21" style="65" customWidth="1"/>
    <col min="20" max="20" width="17.85546875" style="65" customWidth="1"/>
    <col min="21" max="32" width="8.85546875" style="65"/>
    <col min="33" max="16384" width="8.85546875" style="67"/>
  </cols>
  <sheetData>
    <row r="8" spans="13:32" x14ac:dyDescent="0.2">
      <c r="M8" s="65"/>
      <c r="N8" s="65"/>
      <c r="O8" s="65"/>
      <c r="P8" s="65"/>
      <c r="U8" s="66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</row>
    <row r="9" spans="13:32" x14ac:dyDescent="0.2">
      <c r="M9" s="65"/>
      <c r="N9" s="65"/>
      <c r="O9" s="65"/>
      <c r="P9" s="65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</row>
    <row r="10" spans="13:32" ht="24.75" x14ac:dyDescent="0.2">
      <c r="M10" s="153" t="s">
        <v>36</v>
      </c>
      <c r="N10" s="154"/>
      <c r="O10" s="114">
        <v>7.0000000000000007E-2</v>
      </c>
      <c r="P10" s="65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</row>
    <row r="11" spans="13:32" ht="25.9" customHeight="1" x14ac:dyDescent="0.3">
      <c r="M11" s="115"/>
      <c r="N11" s="155" t="s">
        <v>37</v>
      </c>
      <c r="O11" s="156"/>
      <c r="P11" s="65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</row>
    <row r="12" spans="13:32" ht="25.9" customHeight="1" x14ac:dyDescent="0.2">
      <c r="M12" s="122" t="s">
        <v>38</v>
      </c>
      <c r="N12" s="116" t="s">
        <v>39</v>
      </c>
      <c r="O12" s="65"/>
      <c r="P12" s="65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</row>
    <row r="13" spans="13:32" ht="25.5" x14ac:dyDescent="0.2">
      <c r="M13" s="123">
        <v>0</v>
      </c>
      <c r="N13" s="117">
        <v>-55000</v>
      </c>
      <c r="O13" s="65"/>
      <c r="P13" s="65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</row>
    <row r="14" spans="13:32" ht="25.5" x14ac:dyDescent="0.2">
      <c r="M14" s="123">
        <v>1</v>
      </c>
      <c r="N14" s="118">
        <v>17000</v>
      </c>
      <c r="O14" s="65"/>
      <c r="P14" s="65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</row>
    <row r="15" spans="13:32" ht="25.5" x14ac:dyDescent="0.2">
      <c r="M15" s="123">
        <v>2</v>
      </c>
      <c r="N15" s="118">
        <v>17000</v>
      </c>
      <c r="O15" s="65"/>
      <c r="P15" s="65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</row>
    <row r="16" spans="13:32" ht="24.6" customHeight="1" x14ac:dyDescent="0.2">
      <c r="M16" s="123">
        <v>3</v>
      </c>
      <c r="N16" s="118">
        <v>17000</v>
      </c>
      <c r="O16" s="65"/>
      <c r="P16" s="65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</row>
    <row r="17" spans="13:32" ht="25.5" x14ac:dyDescent="0.2">
      <c r="M17" s="123">
        <v>4</v>
      </c>
      <c r="N17" s="118">
        <v>17000</v>
      </c>
      <c r="O17" s="65"/>
      <c r="P17" s="65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</row>
    <row r="18" spans="13:32" ht="25.5" x14ac:dyDescent="0.2">
      <c r="M18" s="123">
        <v>5</v>
      </c>
      <c r="N18" s="118">
        <v>17000</v>
      </c>
      <c r="O18" s="65"/>
      <c r="P18" s="65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</row>
    <row r="19" spans="13:32" ht="25.5" x14ac:dyDescent="0.2">
      <c r="M19" s="123">
        <v>6</v>
      </c>
      <c r="N19" s="118">
        <v>17000</v>
      </c>
      <c r="O19" s="65"/>
      <c r="P19" s="65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</row>
    <row r="20" spans="13:32" ht="25.5" x14ac:dyDescent="0.2">
      <c r="M20" s="123">
        <v>7</v>
      </c>
      <c r="N20" s="118">
        <v>17000</v>
      </c>
      <c r="O20" s="65"/>
      <c r="P20" s="65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</row>
    <row r="21" spans="13:32" ht="27" x14ac:dyDescent="0.2">
      <c r="M21" s="124" t="s">
        <v>40</v>
      </c>
      <c r="N21" s="119">
        <f>NPV(O10,N14,N15,N16,N17,N18,N19,N20)</f>
        <v>91617.919828027851</v>
      </c>
      <c r="O21" s="65"/>
      <c r="P21" s="68"/>
      <c r="Q21" s="112">
        <f>(17000/1.07^7)+(17000/1.07^6)+(17000/1.07^5)+(17000/1.07^4)+(17000/1.07^3)+(17000/1.07^2)+(17000/1.07^1)</f>
        <v>91617.919828027865</v>
      </c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</row>
    <row r="22" spans="13:32" ht="47.45" customHeight="1" x14ac:dyDescent="0.2">
      <c r="M22" s="125" t="s">
        <v>41</v>
      </c>
      <c r="N22" s="120">
        <f>N13</f>
        <v>-55000</v>
      </c>
      <c r="O22" s="65"/>
      <c r="P22" s="68"/>
      <c r="Q22" s="113">
        <f>N22</f>
        <v>-55000</v>
      </c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</row>
    <row r="23" spans="13:32" ht="27" x14ac:dyDescent="0.2">
      <c r="M23" s="126" t="s">
        <v>42</v>
      </c>
      <c r="N23" s="129">
        <f>N21+N22</f>
        <v>36617.919828027851</v>
      </c>
      <c r="O23" s="65"/>
      <c r="P23" s="68"/>
      <c r="Q23" s="128">
        <f>Q21+Q22</f>
        <v>36617.919828027865</v>
      </c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</row>
    <row r="24" spans="13:32" ht="29.25" x14ac:dyDescent="0.2">
      <c r="M24" s="127" t="s">
        <v>43</v>
      </c>
      <c r="N24" s="121" t="s">
        <v>35</v>
      </c>
      <c r="P24" s="65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</row>
    <row r="25" spans="13:32" x14ac:dyDescent="0.2">
      <c r="M25" s="65"/>
      <c r="N25" s="65"/>
      <c r="O25" s="65"/>
      <c r="P25" s="65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</row>
    <row r="26" spans="13:32" x14ac:dyDescent="0.2">
      <c r="M26" s="65"/>
      <c r="N26" s="65"/>
      <c r="O26" s="65"/>
      <c r="P26" s="65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</row>
    <row r="27" spans="13:32" ht="34.9" customHeight="1" x14ac:dyDescent="0.2">
      <c r="M27" s="69"/>
      <c r="O27" s="70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</row>
    <row r="28" spans="13:32" ht="28.9" customHeight="1" x14ac:dyDescent="0.2">
      <c r="M28" s="71"/>
      <c r="N28" s="157"/>
      <c r="O28" s="157"/>
      <c r="P28" s="15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13:32" x14ac:dyDescent="0.2">
      <c r="M29" s="72"/>
      <c r="N29" s="73"/>
      <c r="O29" s="70"/>
      <c r="P29" s="74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13:32" x14ac:dyDescent="0.2">
      <c r="N30" s="75"/>
      <c r="O30" s="152"/>
      <c r="P30" s="152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13:32" ht="26.45" customHeight="1" x14ac:dyDescent="0.2">
      <c r="N31" s="75"/>
      <c r="O31" s="152"/>
      <c r="P31" s="152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</row>
    <row r="32" spans="13:32" ht="26.45" customHeight="1" x14ac:dyDescent="0.2">
      <c r="N32" s="75"/>
      <c r="O32" s="152"/>
      <c r="P32" s="152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</row>
    <row r="33" spans="13:32" ht="25.9" customHeight="1" x14ac:dyDescent="0.2">
      <c r="N33" s="75"/>
      <c r="O33" s="152"/>
      <c r="P33" s="152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</row>
    <row r="34" spans="13:32" x14ac:dyDescent="0.2">
      <c r="O34" s="70"/>
      <c r="P34" s="74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</row>
    <row r="35" spans="13:32" ht="26.45" customHeight="1" x14ac:dyDescent="0.2">
      <c r="M35" s="75"/>
      <c r="N35" s="157"/>
      <c r="O35" s="157"/>
      <c r="P35" s="15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</row>
    <row r="36" spans="13:32" x14ac:dyDescent="0.2">
      <c r="M36" s="76"/>
      <c r="N36" s="77"/>
      <c r="O36" s="78"/>
      <c r="P36" s="74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</row>
    <row r="37" spans="13:32" x14ac:dyDescent="0.2">
      <c r="N37" s="77"/>
      <c r="O37" s="78"/>
      <c r="P37" s="74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</row>
    <row r="38" spans="13:32" x14ac:dyDescent="0.2">
      <c r="N38" s="76"/>
      <c r="O38" s="79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</row>
    <row r="39" spans="13:32" x14ac:dyDescent="0.2">
      <c r="N39" s="76"/>
      <c r="O39" s="79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</row>
    <row r="40" spans="13:32" x14ac:dyDescent="0.2">
      <c r="M40" s="74"/>
      <c r="N40" s="76"/>
      <c r="O40" s="79"/>
      <c r="P40" s="80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</row>
    <row r="41" spans="13:32" x14ac:dyDescent="0.2">
      <c r="M41" s="74"/>
      <c r="N41" s="76"/>
      <c r="O41" s="79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</row>
    <row r="42" spans="13:32" x14ac:dyDescent="0.2">
      <c r="M42" s="74"/>
      <c r="O42" s="70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13:32" x14ac:dyDescent="0.2">
      <c r="M43" s="74"/>
      <c r="N43" s="76"/>
      <c r="O43" s="81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13:32" ht="12.6" customHeight="1" x14ac:dyDescent="0.2">
      <c r="M44" s="74"/>
      <c r="O44" s="70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13:32" ht="28.15" customHeight="1" x14ac:dyDescent="0.2">
      <c r="M45" s="71"/>
      <c r="N45" s="157"/>
      <c r="O45" s="157"/>
      <c r="P45" s="15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  <row r="46" spans="13:32" x14ac:dyDescent="0.2">
      <c r="M46" s="72"/>
      <c r="N46" s="82"/>
      <c r="O46" s="70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</row>
    <row r="47" spans="13:32" x14ac:dyDescent="0.2">
      <c r="N47" s="75"/>
      <c r="O47" s="152"/>
      <c r="P47" s="152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</row>
    <row r="48" spans="13:32" x14ac:dyDescent="0.2">
      <c r="N48" s="75"/>
      <c r="O48" s="152"/>
      <c r="P48" s="152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</row>
    <row r="49" spans="13:32" ht="27" customHeight="1" x14ac:dyDescent="0.2">
      <c r="N49" s="75"/>
      <c r="O49" s="152"/>
      <c r="P49" s="152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</row>
    <row r="50" spans="13:32" ht="26.45" customHeight="1" x14ac:dyDescent="0.2">
      <c r="N50" s="75"/>
      <c r="O50" s="152"/>
      <c r="P50" s="152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</row>
    <row r="51" spans="13:32" x14ac:dyDescent="0.2">
      <c r="O51" s="70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</row>
    <row r="52" spans="13:32" ht="28.15" customHeight="1" x14ac:dyDescent="0.2">
      <c r="M52" s="71"/>
      <c r="N52" s="157"/>
      <c r="O52" s="157"/>
      <c r="P52" s="15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</row>
    <row r="53" spans="13:32" x14ac:dyDescent="0.2">
      <c r="M53" s="72"/>
      <c r="N53" s="82"/>
      <c r="O53" s="70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</row>
    <row r="54" spans="13:32" x14ac:dyDescent="0.2">
      <c r="N54" s="75"/>
      <c r="O54" s="152"/>
      <c r="P54" s="152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</row>
    <row r="55" spans="13:32" ht="13.15" customHeight="1" x14ac:dyDescent="0.2">
      <c r="N55" s="75"/>
      <c r="O55" s="152"/>
      <c r="P55" s="152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</row>
    <row r="56" spans="13:32" ht="27" customHeight="1" x14ac:dyDescent="0.2">
      <c r="N56" s="75"/>
      <c r="O56" s="152"/>
      <c r="P56" s="152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</row>
    <row r="57" spans="13:32" ht="26.45" customHeight="1" x14ac:dyDescent="0.2">
      <c r="N57" s="75"/>
      <c r="O57" s="152"/>
      <c r="P57" s="152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</row>
    <row r="58" spans="13:32" x14ac:dyDescent="0.2">
      <c r="O58" s="70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</row>
    <row r="59" spans="13:32" ht="15.6" customHeight="1" x14ac:dyDescent="0.2">
      <c r="M59" s="83"/>
      <c r="N59" s="158"/>
      <c r="O59" s="158"/>
      <c r="P59" s="158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</row>
    <row r="60" spans="13:32" x14ac:dyDescent="0.2">
      <c r="M60" s="75"/>
      <c r="N60" s="84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</row>
    <row r="61" spans="13:32" x14ac:dyDescent="0.2">
      <c r="M61" s="76"/>
      <c r="N61" s="80"/>
      <c r="O61" s="78"/>
      <c r="P61" s="74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</row>
    <row r="62" spans="13:32" ht="13.9" customHeight="1" x14ac:dyDescent="0.2">
      <c r="N62" s="80"/>
      <c r="O62" s="78"/>
      <c r="P62" s="74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</row>
    <row r="63" spans="13:32" ht="13.9" customHeight="1" x14ac:dyDescent="0.2">
      <c r="N63" s="85"/>
      <c r="O63" s="82"/>
      <c r="P63" s="74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</row>
    <row r="64" spans="13:32" ht="13.9" customHeight="1" x14ac:dyDescent="0.2">
      <c r="N64" s="85"/>
      <c r="O64" s="82"/>
      <c r="P64" s="74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</row>
    <row r="65" spans="13:32" ht="13.9" customHeight="1" x14ac:dyDescent="0.2">
      <c r="N65" s="85"/>
      <c r="O65" s="82"/>
      <c r="P65" s="74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</row>
    <row r="66" spans="13:32" ht="13.9" customHeight="1" x14ac:dyDescent="0.2">
      <c r="N66" s="85"/>
      <c r="O66" s="82"/>
      <c r="P66" s="86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</row>
    <row r="67" spans="13:32" x14ac:dyDescent="0.2">
      <c r="N67" s="73"/>
      <c r="O67" s="74"/>
      <c r="P67" s="86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</row>
    <row r="68" spans="13:32" ht="31.15" customHeight="1" x14ac:dyDescent="0.2">
      <c r="M68" s="159"/>
      <c r="N68" s="159"/>
      <c r="O68" s="159"/>
      <c r="P68" s="159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</row>
    <row r="69" spans="13:32" ht="26.45" customHeight="1" x14ac:dyDescent="0.2">
      <c r="M69" s="75"/>
      <c r="N69" s="157"/>
      <c r="O69" s="157"/>
      <c r="P69" s="15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</row>
    <row r="70" spans="13:32" ht="12" customHeight="1" x14ac:dyDescent="0.2">
      <c r="M70" s="76"/>
      <c r="N70" s="160"/>
      <c r="O70" s="160"/>
      <c r="P70" s="160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</row>
    <row r="71" spans="13:32" ht="19.149999999999999" customHeight="1" x14ac:dyDescent="0.2">
      <c r="N71" s="77"/>
      <c r="O71" s="80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</row>
    <row r="72" spans="13:32" x14ac:dyDescent="0.2">
      <c r="N72" s="77"/>
      <c r="O72" s="80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</row>
    <row r="73" spans="13:32" x14ac:dyDescent="0.2">
      <c r="N73" s="77"/>
      <c r="O73" s="80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</row>
    <row r="74" spans="13:32" x14ac:dyDescent="0.2">
      <c r="N74" s="85"/>
      <c r="O74" s="82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</row>
    <row r="75" spans="13:32" x14ac:dyDescent="0.2">
      <c r="N75" s="85"/>
      <c r="O75" s="82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</row>
    <row r="76" spans="13:32" x14ac:dyDescent="0.2">
      <c r="N76" s="85"/>
      <c r="O76" s="82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</row>
    <row r="77" spans="13:32" x14ac:dyDescent="0.2">
      <c r="N77" s="85"/>
      <c r="O77" s="82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</row>
    <row r="78" spans="13:32" x14ac:dyDescent="0.2">
      <c r="N78" s="87"/>
      <c r="O78" s="88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</row>
    <row r="79" spans="13:32" ht="24" customHeight="1" x14ac:dyDescent="0.2">
      <c r="N79" s="87"/>
      <c r="O79" s="88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</row>
    <row r="80" spans="13:32" ht="26.45" customHeight="1" x14ac:dyDescent="0.2">
      <c r="M80" s="75"/>
      <c r="N80" s="157"/>
      <c r="O80" s="157"/>
      <c r="P80" s="15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</row>
    <row r="81" spans="13:32" x14ac:dyDescent="0.2">
      <c r="M81" s="76"/>
      <c r="N81" s="160"/>
      <c r="O81" s="160"/>
      <c r="P81" s="160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</row>
    <row r="82" spans="13:32" ht="26.45" customHeight="1" x14ac:dyDescent="0.2">
      <c r="M82" s="89"/>
      <c r="N82" s="90"/>
      <c r="O82" s="80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</row>
    <row r="83" spans="13:32" x14ac:dyDescent="0.2">
      <c r="N83" s="77"/>
      <c r="O83" s="78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</row>
    <row r="84" spans="13:32" x14ac:dyDescent="0.2">
      <c r="N84" s="77"/>
      <c r="O84" s="78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</row>
    <row r="85" spans="13:32" x14ac:dyDescent="0.2">
      <c r="N85" s="85"/>
      <c r="O85" s="78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</row>
    <row r="86" spans="13:32" x14ac:dyDescent="0.2">
      <c r="N86" s="85"/>
      <c r="O86" s="70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</row>
    <row r="87" spans="13:32" x14ac:dyDescent="0.2">
      <c r="N87" s="85"/>
      <c r="O87" s="70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</row>
    <row r="88" spans="13:32" x14ac:dyDescent="0.2">
      <c r="N88" s="85"/>
      <c r="O88" s="70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</row>
    <row r="89" spans="13:32" x14ac:dyDescent="0.2">
      <c r="N89" s="85"/>
      <c r="O89" s="69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</row>
    <row r="90" spans="13:32" x14ac:dyDescent="0.2">
      <c r="N90" s="70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</row>
    <row r="91" spans="13:32" ht="26.45" customHeight="1" x14ac:dyDescent="0.2">
      <c r="M91" s="75"/>
      <c r="N91" s="157"/>
      <c r="O91" s="157"/>
      <c r="P91" s="15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</row>
    <row r="92" spans="13:32" ht="26.45" customHeight="1" x14ac:dyDescent="0.2">
      <c r="M92" s="75"/>
      <c r="N92" s="152"/>
      <c r="O92" s="152"/>
      <c r="P92" s="152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</row>
    <row r="93" spans="13:32" ht="18" customHeight="1" x14ac:dyDescent="0.2">
      <c r="N93" s="85"/>
      <c r="O93" s="78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</row>
    <row r="94" spans="13:32" x14ac:dyDescent="0.2">
      <c r="N94" s="85"/>
      <c r="O94" s="70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</row>
    <row r="95" spans="13:32" x14ac:dyDescent="0.2">
      <c r="N95" s="85"/>
      <c r="O95" s="70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</row>
    <row r="96" spans="13:32" x14ac:dyDescent="0.2">
      <c r="N96" s="85"/>
      <c r="O96" s="70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</row>
    <row r="97" spans="13:32" ht="14.45" customHeight="1" x14ac:dyDescent="0.2">
      <c r="N97" s="85"/>
      <c r="O97" s="69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</row>
    <row r="98" spans="13:32" ht="24.6" customHeight="1" x14ac:dyDescent="0.2">
      <c r="O98" s="70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</row>
    <row r="99" spans="13:32" ht="26.45" customHeight="1" x14ac:dyDescent="0.2">
      <c r="M99" s="75"/>
      <c r="N99" s="157"/>
      <c r="O99" s="157"/>
      <c r="P99" s="15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</row>
    <row r="100" spans="13:32" x14ac:dyDescent="0.2">
      <c r="M100" s="75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</row>
    <row r="101" spans="13:32" ht="20.45" customHeight="1" x14ac:dyDescent="0.2">
      <c r="M101" s="75"/>
      <c r="N101" s="90"/>
      <c r="O101" s="80"/>
      <c r="P101" s="91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</row>
    <row r="102" spans="13:32" x14ac:dyDescent="0.2">
      <c r="M102" s="75"/>
      <c r="N102" s="77"/>
      <c r="O102" s="78"/>
      <c r="P102" s="91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</row>
    <row r="103" spans="13:32" x14ac:dyDescent="0.2">
      <c r="M103" s="75"/>
      <c r="N103" s="77"/>
      <c r="O103" s="78"/>
      <c r="P103" s="91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</row>
    <row r="104" spans="13:32" x14ac:dyDescent="0.2">
      <c r="M104" s="75"/>
      <c r="N104" s="75"/>
      <c r="O104" s="92"/>
      <c r="P104" s="92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</row>
    <row r="105" spans="13:32" x14ac:dyDescent="0.2">
      <c r="M105" s="75"/>
      <c r="N105" s="75"/>
      <c r="O105" s="92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</row>
    <row r="106" spans="13:32" x14ac:dyDescent="0.2">
      <c r="M106" s="75"/>
      <c r="N106" s="75"/>
      <c r="O106" s="92"/>
      <c r="P106" s="93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</row>
    <row r="107" spans="13:32" x14ac:dyDescent="0.2">
      <c r="N107" s="75"/>
      <c r="O107" s="92"/>
      <c r="P107" s="92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</row>
    <row r="108" spans="13:32" x14ac:dyDescent="0.2">
      <c r="N108" s="82"/>
      <c r="O108" s="70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</row>
  </sheetData>
  <sheetProtection algorithmName="SHA-512" hashValue="+6V4gR1UQyeYunZpuRLJSYkn7UQEkxKA9BAcOwZx54KvzpBgZJbJPrV4UvB5I7kNxqRC8hgIqJZUrrSMld+gpg==" saltValue="kv6IiZhGtHtG47+k8WPqfg==" spinCount="100000" sheet="1" objects="1" scenarios="1"/>
  <mergeCells count="27">
    <mergeCell ref="N91:P91"/>
    <mergeCell ref="N92:P92"/>
    <mergeCell ref="N99:P99"/>
    <mergeCell ref="N59:P59"/>
    <mergeCell ref="M68:P68"/>
    <mergeCell ref="N69:P69"/>
    <mergeCell ref="N70:P70"/>
    <mergeCell ref="N80:P80"/>
    <mergeCell ref="N81:P81"/>
    <mergeCell ref="O57:P57"/>
    <mergeCell ref="O33:P33"/>
    <mergeCell ref="N35:P35"/>
    <mergeCell ref="N45:P45"/>
    <mergeCell ref="O47:P47"/>
    <mergeCell ref="O48:P48"/>
    <mergeCell ref="O49:P49"/>
    <mergeCell ref="O50:P50"/>
    <mergeCell ref="N52:P52"/>
    <mergeCell ref="O54:P54"/>
    <mergeCell ref="O55:P55"/>
    <mergeCell ref="O56:P56"/>
    <mergeCell ref="O32:P32"/>
    <mergeCell ref="M10:N10"/>
    <mergeCell ref="N11:O11"/>
    <mergeCell ref="N28:P28"/>
    <mergeCell ref="O30:P30"/>
    <mergeCell ref="O31:P31"/>
  </mergeCells>
  <pageMargins left="0.7" right="0.7" top="0.75" bottom="0.75" header="0.3" footer="0.3"/>
  <pageSetup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3:AF65"/>
  <sheetViews>
    <sheetView zoomScale="50" zoomScaleNormal="50" workbookViewId="0"/>
  </sheetViews>
  <sheetFormatPr defaultColWidth="9.140625" defaultRowHeight="14.25" x14ac:dyDescent="0.2"/>
  <cols>
    <col min="1" max="1" width="9.140625" style="35"/>
    <col min="2" max="2" width="17.85546875" style="35" customWidth="1"/>
    <col min="3" max="3" width="30.28515625" style="35" customWidth="1"/>
    <col min="4" max="4" width="16.42578125" style="35" customWidth="1"/>
    <col min="5" max="5" width="19.28515625" style="35" customWidth="1"/>
    <col min="6" max="6" width="23.42578125" style="35" customWidth="1"/>
    <col min="7" max="7" width="10.140625" style="35" bestFit="1" customWidth="1"/>
    <col min="8" max="9" width="9.140625" style="35"/>
    <col min="10" max="10" width="25" style="35" customWidth="1"/>
    <col min="11" max="11" width="17.7109375" style="35" customWidth="1"/>
    <col min="12" max="12" width="17.28515625" style="35" customWidth="1"/>
    <col min="13" max="13" width="19.5703125" style="35" customWidth="1"/>
    <col min="14" max="14" width="5.28515625" style="35" customWidth="1"/>
    <col min="15" max="15" width="18" style="35" customWidth="1"/>
    <col min="16" max="16" width="6.28515625" style="35" customWidth="1"/>
    <col min="17" max="17" width="5.140625" style="35" customWidth="1"/>
    <col min="18" max="18" width="22" style="35" customWidth="1"/>
    <col min="19" max="20" width="5.5703125" style="35" customWidth="1"/>
    <col min="21" max="21" width="5.140625" style="35" customWidth="1"/>
    <col min="22" max="22" width="6" style="35" customWidth="1"/>
    <col min="23" max="23" width="5.5703125" style="35" customWidth="1"/>
    <col min="24" max="24" width="5.28515625" style="35" customWidth="1"/>
    <col min="25" max="16384" width="9.140625" style="35"/>
  </cols>
  <sheetData>
    <row r="13" spans="10:15" ht="17.25" customHeight="1" x14ac:dyDescent="0.2"/>
    <row r="14" spans="10:15" ht="18.75" customHeight="1" x14ac:dyDescent="0.2">
      <c r="J14" s="166" t="s">
        <v>25</v>
      </c>
      <c r="K14" s="53"/>
      <c r="L14" s="167">
        <v>8000</v>
      </c>
    </row>
    <row r="15" spans="10:15" ht="18.75" customHeight="1" x14ac:dyDescent="0.2">
      <c r="J15" s="161"/>
      <c r="L15" s="168"/>
    </row>
    <row r="16" spans="10:15" ht="22.5" customHeight="1" x14ac:dyDescent="0.2">
      <c r="J16" s="161"/>
      <c r="L16" s="168"/>
      <c r="M16" s="49"/>
      <c r="O16" s="169" t="s">
        <v>23</v>
      </c>
    </row>
    <row r="17" spans="1:29" ht="20.25" customHeight="1" x14ac:dyDescent="0.2">
      <c r="M17" s="49"/>
      <c r="N17" s="49"/>
      <c r="O17" s="170"/>
    </row>
    <row r="18" spans="1:29" ht="18" customHeight="1" x14ac:dyDescent="0.2">
      <c r="J18" s="166" t="s">
        <v>26</v>
      </c>
      <c r="K18" s="53"/>
      <c r="L18" s="167">
        <v>7</v>
      </c>
      <c r="M18" s="49"/>
      <c r="N18" s="49"/>
      <c r="O18" s="49"/>
    </row>
    <row r="19" spans="1:29" ht="20.25" customHeight="1" x14ac:dyDescent="0.2">
      <c r="J19" s="161"/>
      <c r="L19" s="168"/>
      <c r="M19" s="52"/>
      <c r="N19" s="52"/>
      <c r="O19" s="49"/>
    </row>
    <row r="20" spans="1:29" ht="25.5" x14ac:dyDescent="0.2">
      <c r="J20" s="161"/>
      <c r="L20" s="168"/>
      <c r="M20" s="52"/>
      <c r="N20" s="52"/>
      <c r="O20" s="54" t="s">
        <v>32</v>
      </c>
      <c r="Q20" s="171">
        <f>L14/(1-(L18/L22))</f>
        <v>19200</v>
      </c>
      <c r="R20" s="171"/>
    </row>
    <row r="21" spans="1:29" x14ac:dyDescent="0.2">
      <c r="M21" s="52"/>
      <c r="N21" s="52"/>
      <c r="Q21" s="171"/>
      <c r="R21" s="171"/>
    </row>
    <row r="22" spans="1:29" ht="56.25" customHeight="1" x14ac:dyDescent="0.2">
      <c r="J22" s="55" t="s">
        <v>27</v>
      </c>
      <c r="K22" s="53"/>
      <c r="L22" s="54">
        <v>12</v>
      </c>
    </row>
    <row r="24" spans="1:29" ht="47.25" customHeight="1" x14ac:dyDescent="0.2"/>
    <row r="25" spans="1:29" ht="18.75" customHeight="1" x14ac:dyDescent="0.2">
      <c r="D25" s="56"/>
      <c r="E25" s="56"/>
      <c r="F25" s="56"/>
    </row>
    <row r="26" spans="1:29" s="56" customFormat="1" ht="21" customHeight="1" x14ac:dyDescent="0.2">
      <c r="A26" s="57"/>
      <c r="B26" s="49"/>
      <c r="C26" s="49"/>
      <c r="D26" s="49"/>
      <c r="E26" s="49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</row>
    <row r="27" spans="1:29" x14ac:dyDescent="0.2">
      <c r="A27" s="49"/>
      <c r="B27" s="49"/>
      <c r="C27" s="49"/>
      <c r="D27" s="49"/>
      <c r="E27" s="49"/>
    </row>
    <row r="28" spans="1:29" ht="39" customHeight="1" x14ac:dyDescent="0.2">
      <c r="A28" s="49"/>
      <c r="B28" s="49"/>
      <c r="C28" s="49"/>
      <c r="D28" s="49"/>
      <c r="E28" s="49"/>
    </row>
    <row r="29" spans="1:29" x14ac:dyDescent="0.2">
      <c r="A29" s="49"/>
      <c r="B29" s="49"/>
      <c r="C29" s="49"/>
    </row>
    <row r="30" spans="1:29" ht="15" customHeight="1" x14ac:dyDescent="0.2">
      <c r="B30" s="49"/>
      <c r="C30" s="49"/>
      <c r="D30" s="49"/>
      <c r="E30" s="49"/>
      <c r="F30" s="49"/>
      <c r="G30" s="49"/>
      <c r="H30" s="49"/>
      <c r="I30" s="49"/>
    </row>
    <row r="31" spans="1:29" ht="36" customHeight="1" x14ac:dyDescent="0.2">
      <c r="B31" s="49"/>
      <c r="C31" s="49"/>
      <c r="D31" s="49"/>
      <c r="E31" s="49"/>
      <c r="F31" s="49"/>
      <c r="G31" s="58"/>
      <c r="H31" s="51"/>
      <c r="I31" s="49"/>
    </row>
    <row r="32" spans="1:29" ht="40.5" customHeight="1" x14ac:dyDescent="0.2">
      <c r="B32" s="49"/>
      <c r="C32" s="49"/>
      <c r="D32" s="49"/>
      <c r="E32" s="49"/>
      <c r="F32" s="49"/>
      <c r="I32" s="49"/>
      <c r="J32" s="161" t="s">
        <v>25</v>
      </c>
      <c r="K32" s="162"/>
      <c r="L32" s="53"/>
      <c r="M32" s="54">
        <v>8000</v>
      </c>
      <c r="N32" s="53"/>
      <c r="O32" s="61" t="s">
        <v>24</v>
      </c>
      <c r="Q32" s="164">
        <f>M38</f>
        <v>1599.9999999999995</v>
      </c>
      <c r="R32" s="165"/>
    </row>
    <row r="33" spans="3:29" ht="25.5" customHeight="1" x14ac:dyDescent="0.2">
      <c r="C33" s="59"/>
      <c r="D33" s="59"/>
      <c r="E33" s="59"/>
      <c r="F33" s="59"/>
      <c r="G33" s="49"/>
      <c r="H33" s="49"/>
      <c r="I33" s="49"/>
    </row>
    <row r="34" spans="3:29" ht="46.5" customHeight="1" x14ac:dyDescent="0.2">
      <c r="C34" s="49"/>
      <c r="D34" s="49"/>
      <c r="E34" s="49"/>
      <c r="F34" s="49"/>
      <c r="G34" s="49"/>
      <c r="H34" s="49">
        <v>1</v>
      </c>
      <c r="I34" s="49"/>
      <c r="J34" s="161" t="s">
        <v>26</v>
      </c>
      <c r="K34" s="162"/>
      <c r="L34" s="53"/>
      <c r="M34" s="54">
        <v>7</v>
      </c>
      <c r="N34" s="53"/>
    </row>
    <row r="35" spans="3:29" x14ac:dyDescent="0.2">
      <c r="C35" s="49"/>
      <c r="D35" s="49"/>
      <c r="E35" s="49"/>
      <c r="F35" s="49"/>
      <c r="G35" s="49"/>
      <c r="H35" s="49"/>
      <c r="I35" s="49"/>
    </row>
    <row r="36" spans="3:29" ht="57.75" customHeight="1" x14ac:dyDescent="0.2">
      <c r="C36" s="49"/>
      <c r="D36" s="49"/>
      <c r="E36" s="49"/>
      <c r="F36" s="49"/>
      <c r="G36" s="49"/>
      <c r="H36" s="49"/>
      <c r="I36" s="49"/>
      <c r="J36" s="161" t="s">
        <v>27</v>
      </c>
      <c r="K36" s="162"/>
      <c r="L36" s="53"/>
      <c r="M36" s="54">
        <v>12</v>
      </c>
      <c r="N36" s="53"/>
    </row>
    <row r="37" spans="3:29" ht="25.5" customHeight="1" x14ac:dyDescent="0.2">
      <c r="C37" s="49"/>
      <c r="D37" s="49"/>
      <c r="E37" s="49"/>
      <c r="F37" s="49"/>
      <c r="G37" s="49"/>
      <c r="H37" s="49"/>
      <c r="I37" s="49"/>
    </row>
    <row r="38" spans="3:29" ht="69" customHeight="1" x14ac:dyDescent="0.2">
      <c r="C38" s="49"/>
      <c r="D38" s="49"/>
      <c r="E38" s="163"/>
      <c r="F38" s="163"/>
      <c r="G38" s="163"/>
      <c r="H38" s="163"/>
      <c r="I38" s="49"/>
      <c r="J38" s="161" t="s">
        <v>28</v>
      </c>
      <c r="K38" s="162"/>
      <c r="L38" s="53"/>
      <c r="M38" s="98">
        <v>1599.9999999999995</v>
      </c>
      <c r="N38" s="49"/>
      <c r="O38" s="49"/>
    </row>
    <row r="39" spans="3:29" ht="27" customHeight="1" x14ac:dyDescent="0.2">
      <c r="C39" s="49"/>
      <c r="D39" s="49"/>
      <c r="E39" s="163"/>
      <c r="F39" s="163"/>
      <c r="G39" s="163"/>
      <c r="H39" s="163"/>
      <c r="I39" s="49"/>
      <c r="K39" s="49"/>
      <c r="L39" s="49"/>
      <c r="M39" s="49"/>
      <c r="N39" s="49"/>
      <c r="O39" s="49"/>
      <c r="AB39" s="56"/>
      <c r="AC39" s="56"/>
    </row>
    <row r="40" spans="3:29" ht="15" customHeight="1" x14ac:dyDescent="0.2">
      <c r="C40" s="49"/>
      <c r="D40" s="49"/>
      <c r="E40" s="49"/>
      <c r="F40" s="49"/>
      <c r="G40" s="49"/>
      <c r="H40" s="49"/>
      <c r="I40" s="49"/>
      <c r="K40" s="49"/>
      <c r="L40" s="49"/>
      <c r="M40" s="49"/>
      <c r="N40" s="49"/>
      <c r="O40" s="49"/>
    </row>
    <row r="41" spans="3:29" ht="49.5" customHeight="1" x14ac:dyDescent="0.2">
      <c r="J41" s="161" t="s">
        <v>29</v>
      </c>
      <c r="K41" s="162"/>
      <c r="L41" s="53"/>
      <c r="M41" s="54">
        <f>M38*M36</f>
        <v>19199.999999999993</v>
      </c>
      <c r="N41" s="49"/>
      <c r="O41" s="49"/>
    </row>
    <row r="42" spans="3:29" x14ac:dyDescent="0.2">
      <c r="K42" s="49"/>
      <c r="L42" s="49"/>
      <c r="M42" s="49"/>
      <c r="N42" s="49"/>
      <c r="O42" s="49"/>
    </row>
    <row r="43" spans="3:29" x14ac:dyDescent="0.2">
      <c r="K43" s="49"/>
      <c r="L43" s="49"/>
      <c r="M43" s="49"/>
      <c r="N43" s="49"/>
      <c r="O43" s="49"/>
    </row>
    <row r="44" spans="3:29" ht="49.9" customHeight="1" x14ac:dyDescent="0.2">
      <c r="J44" s="161" t="s">
        <v>30</v>
      </c>
      <c r="K44" s="162"/>
      <c r="L44" s="53"/>
      <c r="M44" s="54">
        <f>(M38*M34)+M32</f>
        <v>19199.999999999996</v>
      </c>
      <c r="N44" s="49"/>
      <c r="O44" s="49"/>
    </row>
    <row r="45" spans="3:29" x14ac:dyDescent="0.2">
      <c r="K45" s="49"/>
      <c r="L45" s="49"/>
      <c r="M45" s="49"/>
      <c r="N45" s="49"/>
      <c r="O45" s="49"/>
    </row>
    <row r="46" spans="3:29" x14ac:dyDescent="0.2">
      <c r="K46" s="49"/>
      <c r="L46" s="49"/>
      <c r="M46" s="49"/>
      <c r="N46" s="49"/>
      <c r="O46" s="49"/>
      <c r="P46" s="49"/>
    </row>
    <row r="47" spans="3:29" ht="48.75" customHeight="1" x14ac:dyDescent="0.2">
      <c r="J47" s="161" t="s">
        <v>31</v>
      </c>
      <c r="K47" s="162"/>
      <c r="L47" s="53"/>
      <c r="M47" s="60">
        <f>M41-M44</f>
        <v>0</v>
      </c>
      <c r="N47" s="49"/>
      <c r="O47" s="49"/>
      <c r="P47" s="49"/>
    </row>
    <row r="48" spans="3:29" x14ac:dyDescent="0.2">
      <c r="J48" s="56"/>
      <c r="K48" s="49"/>
      <c r="L48" s="49"/>
      <c r="M48" s="49"/>
      <c r="N48" s="49"/>
      <c r="O48" s="49"/>
      <c r="P48" s="49"/>
      <c r="U48" s="56"/>
    </row>
    <row r="49" spans="10:17" x14ac:dyDescent="0.2">
      <c r="K49" s="49"/>
      <c r="L49" s="49"/>
      <c r="M49" s="49"/>
      <c r="N49" s="49"/>
      <c r="O49" s="49"/>
      <c r="P49" s="49"/>
      <c r="Q49" s="49"/>
    </row>
    <row r="50" spans="10:17" x14ac:dyDescent="0.2">
      <c r="K50" s="49"/>
      <c r="L50" s="49"/>
      <c r="M50" s="49"/>
      <c r="N50" s="49"/>
      <c r="O50" s="49"/>
      <c r="P50" s="49"/>
      <c r="Q50" s="49"/>
    </row>
    <row r="51" spans="10:17" x14ac:dyDescent="0.2">
      <c r="K51" s="49"/>
      <c r="L51" s="49"/>
      <c r="M51" s="49"/>
      <c r="N51" s="49"/>
      <c r="O51" s="49"/>
      <c r="P51" s="49"/>
      <c r="Q51" s="49"/>
    </row>
    <row r="52" spans="10:17" x14ac:dyDescent="0.2">
      <c r="J52" s="49"/>
      <c r="N52" s="49"/>
      <c r="O52" s="49"/>
      <c r="P52" s="49"/>
      <c r="Q52" s="49"/>
    </row>
    <row r="65" spans="30:32" x14ac:dyDescent="0.2">
      <c r="AD65" s="56"/>
      <c r="AE65" s="56"/>
      <c r="AF65" s="56"/>
    </row>
  </sheetData>
  <sheetProtection algorithmName="SHA-512" hashValue="v5hp0ll27djfHXY5gVgCE8uj4aXnCwFKlb3yKug1yloFx8IXjtaSeZecFnMEEcaVcH0r/R/nF+3TCm5MwYsoRg==" saltValue="g2gFEANg0Qg9B5I9vNjhMg==" spinCount="100000" sheet="1" objects="1" scenarios="1"/>
  <mergeCells count="16">
    <mergeCell ref="J36:K36"/>
    <mergeCell ref="J34:K34"/>
    <mergeCell ref="J32:K32"/>
    <mergeCell ref="Q32:R32"/>
    <mergeCell ref="J14:J16"/>
    <mergeCell ref="L14:L16"/>
    <mergeCell ref="J18:J20"/>
    <mergeCell ref="L18:L20"/>
    <mergeCell ref="O16:O17"/>
    <mergeCell ref="Q20:R21"/>
    <mergeCell ref="J41:K41"/>
    <mergeCell ref="J44:K44"/>
    <mergeCell ref="J47:K47"/>
    <mergeCell ref="E38:F39"/>
    <mergeCell ref="G38:H39"/>
    <mergeCell ref="J38:K38"/>
  </mergeCells>
  <pageMargins left="0.7" right="0.7" top="0.75" bottom="0.75" header="0.3" footer="0.3"/>
  <pageSetup scale="3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1:AF50"/>
  <sheetViews>
    <sheetView topLeftCell="A4" zoomScale="60" zoomScaleNormal="60" workbookViewId="0"/>
  </sheetViews>
  <sheetFormatPr defaultColWidth="9.140625" defaultRowHeight="14.25" x14ac:dyDescent="0.2"/>
  <cols>
    <col min="1" max="1" width="9.140625" style="35"/>
    <col min="2" max="2" width="17.85546875" style="35" customWidth="1"/>
    <col min="3" max="3" width="30.28515625" style="35" customWidth="1"/>
    <col min="4" max="4" width="16.42578125" style="35" customWidth="1"/>
    <col min="5" max="5" width="19.28515625" style="35" customWidth="1"/>
    <col min="6" max="6" width="23.42578125" style="35" customWidth="1"/>
    <col min="7" max="7" width="10.140625" style="35" bestFit="1" customWidth="1"/>
    <col min="8" max="9" width="9.140625" style="35"/>
    <col min="10" max="10" width="25" style="35" customWidth="1"/>
    <col min="11" max="11" width="17.7109375" style="35" customWidth="1"/>
    <col min="12" max="12" width="17.28515625" style="35" customWidth="1"/>
    <col min="13" max="13" width="19.5703125" style="35" customWidth="1"/>
    <col min="14" max="14" width="5.28515625" style="35" customWidth="1"/>
    <col min="15" max="15" width="18" style="35" customWidth="1"/>
    <col min="16" max="16" width="6.28515625" style="35" customWidth="1"/>
    <col min="17" max="17" width="5.140625" style="35" customWidth="1"/>
    <col min="18" max="18" width="22" style="35" customWidth="1"/>
    <col min="19" max="20" width="5.5703125" style="35" customWidth="1"/>
    <col min="21" max="21" width="5.140625" style="35" customWidth="1"/>
    <col min="22" max="22" width="6" style="35" customWidth="1"/>
    <col min="23" max="23" width="5.5703125" style="35" customWidth="1"/>
    <col min="24" max="24" width="5.28515625" style="35" customWidth="1"/>
    <col min="25" max="16384" width="9.140625" style="35"/>
  </cols>
  <sheetData>
    <row r="11" spans="1:29" s="56" customFormat="1" ht="21" customHeight="1" x14ac:dyDescent="0.2">
      <c r="A11" s="57"/>
      <c r="B11" s="49"/>
      <c r="C11" s="49"/>
      <c r="D11" s="49"/>
      <c r="E11" s="49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</row>
    <row r="12" spans="1:29" x14ac:dyDescent="0.2">
      <c r="A12" s="49"/>
      <c r="B12" s="49"/>
      <c r="C12" s="49"/>
      <c r="D12" s="49"/>
      <c r="E12" s="49"/>
    </row>
    <row r="13" spans="1:29" ht="39" customHeight="1" x14ac:dyDescent="0.2">
      <c r="A13" s="49"/>
      <c r="B13" s="49"/>
      <c r="C13" s="49"/>
      <c r="D13" s="49"/>
      <c r="E13" s="49"/>
    </row>
    <row r="14" spans="1:29" x14ac:dyDescent="0.2">
      <c r="A14" s="49"/>
      <c r="B14" s="49"/>
      <c r="C14" s="49"/>
    </row>
    <row r="15" spans="1:29" ht="15" customHeight="1" x14ac:dyDescent="0.2">
      <c r="B15" s="49"/>
      <c r="C15" s="49"/>
      <c r="D15" s="49"/>
      <c r="E15" s="49"/>
      <c r="F15" s="49"/>
      <c r="G15" s="49"/>
      <c r="H15" s="49"/>
      <c r="I15" s="49"/>
    </row>
    <row r="16" spans="1:29" ht="36" customHeight="1" x14ac:dyDescent="0.2">
      <c r="B16" s="49"/>
      <c r="C16" s="49"/>
      <c r="D16" s="49"/>
      <c r="E16" s="49"/>
      <c r="F16" s="49"/>
      <c r="G16" s="58"/>
      <c r="H16" s="51"/>
      <c r="I16" s="49"/>
    </row>
    <row r="17" spans="2:29" ht="40.5" customHeight="1" x14ac:dyDescent="0.2">
      <c r="B17" s="49"/>
      <c r="C17" s="49"/>
      <c r="D17" s="49"/>
      <c r="E17" s="49"/>
      <c r="F17" s="49"/>
      <c r="I17" s="49"/>
      <c r="J17" s="161" t="s">
        <v>25</v>
      </c>
      <c r="K17" s="162"/>
      <c r="L17" s="53"/>
      <c r="M17" s="54">
        <v>5000</v>
      </c>
      <c r="N17" s="53"/>
    </row>
    <row r="18" spans="2:29" ht="25.5" customHeight="1" x14ac:dyDescent="0.2">
      <c r="C18" s="59"/>
      <c r="D18" s="59"/>
      <c r="E18" s="59"/>
      <c r="F18" s="59"/>
      <c r="G18" s="49"/>
      <c r="H18" s="49"/>
      <c r="I18" s="49"/>
    </row>
    <row r="19" spans="2:29" ht="46.5" customHeight="1" x14ac:dyDescent="0.2">
      <c r="C19" s="49"/>
      <c r="D19" s="49"/>
      <c r="E19" s="49"/>
      <c r="F19" s="49"/>
      <c r="G19" s="49"/>
      <c r="H19" s="49">
        <v>1</v>
      </c>
      <c r="I19" s="49"/>
      <c r="J19" s="161" t="s">
        <v>26</v>
      </c>
      <c r="K19" s="162"/>
      <c r="L19" s="53"/>
      <c r="M19" s="54">
        <v>9</v>
      </c>
      <c r="N19" s="53"/>
    </row>
    <row r="20" spans="2:29" x14ac:dyDescent="0.2">
      <c r="C20" s="49"/>
      <c r="D20" s="49"/>
      <c r="E20" s="49"/>
      <c r="F20" s="49"/>
      <c r="G20" s="49"/>
      <c r="H20" s="49"/>
      <c r="I20" s="49"/>
    </row>
    <row r="21" spans="2:29" ht="57.75" customHeight="1" x14ac:dyDescent="0.2">
      <c r="C21" s="49"/>
      <c r="D21" s="49"/>
      <c r="E21" s="49"/>
      <c r="F21" s="49"/>
      <c r="G21" s="49"/>
      <c r="H21" s="49"/>
      <c r="I21" s="49"/>
      <c r="J21" s="161" t="s">
        <v>27</v>
      </c>
      <c r="K21" s="162"/>
      <c r="L21" s="53"/>
      <c r="M21" s="54">
        <v>12</v>
      </c>
      <c r="N21" s="53"/>
    </row>
    <row r="22" spans="2:29" ht="25.5" customHeight="1" x14ac:dyDescent="0.2">
      <c r="C22" s="49"/>
      <c r="D22" s="49"/>
      <c r="E22" s="49"/>
      <c r="F22" s="49"/>
      <c r="G22" s="49"/>
      <c r="H22" s="49"/>
      <c r="I22" s="49"/>
    </row>
    <row r="23" spans="2:29" ht="69" customHeight="1" x14ac:dyDescent="0.2">
      <c r="C23" s="49"/>
      <c r="D23" s="49"/>
      <c r="E23" s="163"/>
      <c r="F23" s="163"/>
      <c r="G23" s="163"/>
      <c r="H23" s="163"/>
      <c r="I23" s="49"/>
      <c r="J23" s="161" t="s">
        <v>28</v>
      </c>
      <c r="K23" s="162"/>
      <c r="L23" s="53"/>
      <c r="M23" s="97">
        <v>5666.6666666666652</v>
      </c>
      <c r="N23" s="49"/>
      <c r="O23" s="49"/>
    </row>
    <row r="24" spans="2:29" ht="27" customHeight="1" x14ac:dyDescent="0.2">
      <c r="C24" s="49"/>
      <c r="D24" s="49"/>
      <c r="E24" s="163"/>
      <c r="F24" s="163"/>
      <c r="G24" s="163"/>
      <c r="H24" s="163"/>
      <c r="I24" s="49"/>
      <c r="K24" s="49"/>
      <c r="L24" s="49"/>
      <c r="M24" s="49"/>
      <c r="N24" s="49"/>
      <c r="O24" s="49"/>
      <c r="AB24" s="56"/>
      <c r="AC24" s="56"/>
    </row>
    <row r="25" spans="2:29" ht="15" customHeight="1" x14ac:dyDescent="0.2">
      <c r="C25" s="49"/>
      <c r="D25" s="49"/>
      <c r="E25" s="49"/>
      <c r="F25" s="49"/>
      <c r="G25" s="49"/>
      <c r="H25" s="49"/>
      <c r="I25" s="49"/>
      <c r="K25" s="49"/>
      <c r="L25" s="49"/>
      <c r="M25" s="49"/>
      <c r="N25" s="49"/>
      <c r="O25" s="49"/>
    </row>
    <row r="26" spans="2:29" ht="49.5" customHeight="1" x14ac:dyDescent="0.2">
      <c r="J26" s="161" t="s">
        <v>29</v>
      </c>
      <c r="K26" s="162"/>
      <c r="L26" s="53"/>
      <c r="M26" s="54">
        <f>M23*M21</f>
        <v>67999.999999999985</v>
      </c>
      <c r="N26" s="49"/>
      <c r="O26" s="49"/>
    </row>
    <row r="27" spans="2:29" x14ac:dyDescent="0.2">
      <c r="K27" s="49"/>
      <c r="L27" s="49"/>
      <c r="M27" s="49"/>
      <c r="N27" s="49"/>
      <c r="O27" s="49"/>
    </row>
    <row r="28" spans="2:29" x14ac:dyDescent="0.2">
      <c r="K28" s="49"/>
      <c r="L28" s="49"/>
      <c r="M28" s="49"/>
      <c r="N28" s="49"/>
      <c r="O28" s="49"/>
    </row>
    <row r="29" spans="2:29" ht="49.9" customHeight="1" x14ac:dyDescent="0.2">
      <c r="J29" s="161" t="s">
        <v>30</v>
      </c>
      <c r="K29" s="162"/>
      <c r="L29" s="53"/>
      <c r="M29" s="54">
        <f>(M23*M19)+M17</f>
        <v>55999.999999999985</v>
      </c>
      <c r="N29" s="49"/>
      <c r="O29" s="49"/>
    </row>
    <row r="30" spans="2:29" x14ac:dyDescent="0.2">
      <c r="K30" s="49"/>
      <c r="L30" s="49"/>
      <c r="M30" s="49"/>
      <c r="N30" s="49"/>
      <c r="O30" s="49"/>
    </row>
    <row r="31" spans="2:29" x14ac:dyDescent="0.2">
      <c r="K31" s="49"/>
      <c r="L31" s="49"/>
      <c r="M31" s="49"/>
      <c r="N31" s="49"/>
      <c r="O31" s="49"/>
      <c r="P31" s="49"/>
    </row>
    <row r="32" spans="2:29" ht="48.75" customHeight="1" x14ac:dyDescent="0.2">
      <c r="J32" s="161" t="s">
        <v>31</v>
      </c>
      <c r="K32" s="162"/>
      <c r="L32" s="53"/>
      <c r="M32" s="60">
        <f>M26-M29</f>
        <v>12000</v>
      </c>
      <c r="N32" s="49"/>
      <c r="O32" s="49"/>
      <c r="P32" s="49"/>
    </row>
    <row r="33" spans="10:21" x14ac:dyDescent="0.2">
      <c r="J33" s="56"/>
      <c r="K33" s="49"/>
      <c r="L33" s="49"/>
      <c r="M33" s="49"/>
      <c r="N33" s="49"/>
      <c r="O33" s="49"/>
      <c r="P33" s="49"/>
      <c r="U33" s="56"/>
    </row>
    <row r="34" spans="10:21" x14ac:dyDescent="0.2">
      <c r="K34" s="49"/>
      <c r="L34" s="49"/>
      <c r="M34" s="49"/>
      <c r="N34" s="49"/>
      <c r="O34" s="49"/>
      <c r="P34" s="49"/>
      <c r="Q34" s="49"/>
    </row>
    <row r="35" spans="10:21" x14ac:dyDescent="0.2">
      <c r="K35" s="49"/>
      <c r="L35" s="49"/>
      <c r="M35" s="49"/>
      <c r="N35" s="49"/>
      <c r="O35" s="49"/>
      <c r="P35" s="49"/>
      <c r="Q35" s="49"/>
    </row>
    <row r="36" spans="10:21" x14ac:dyDescent="0.2">
      <c r="K36" s="49"/>
      <c r="L36" s="49"/>
      <c r="M36" s="49"/>
      <c r="N36" s="49"/>
      <c r="O36" s="49"/>
      <c r="P36" s="49"/>
      <c r="Q36" s="49"/>
    </row>
    <row r="37" spans="10:21" x14ac:dyDescent="0.2">
      <c r="J37" s="49"/>
      <c r="N37" s="49"/>
      <c r="O37" s="49"/>
      <c r="P37" s="49"/>
      <c r="Q37" s="49"/>
    </row>
    <row r="50" spans="30:32" x14ac:dyDescent="0.2">
      <c r="AD50" s="56"/>
      <c r="AE50" s="56"/>
      <c r="AF50" s="56"/>
    </row>
  </sheetData>
  <sheetProtection algorithmName="SHA-512" hashValue="k6XMzC2ZDmrk0y3pdvIUoBdiKc0DLkL0e7ih6LBeTg3pc32Jn9A6RYaBQ3odRzj57gfHggL2ehtaBEvmOTwZ9g==" saltValue="UlVQ6UktiUW/pUPRHQ9vHg==" spinCount="100000" sheet="1" objects="1" scenarios="1"/>
  <mergeCells count="9">
    <mergeCell ref="J32:K32"/>
    <mergeCell ref="J17:K17"/>
    <mergeCell ref="J19:K19"/>
    <mergeCell ref="J21:K21"/>
    <mergeCell ref="E23:F24"/>
    <mergeCell ref="G23:H24"/>
    <mergeCell ref="J23:K23"/>
    <mergeCell ref="J26:K26"/>
    <mergeCell ref="J29:K29"/>
  </mergeCells>
  <pageMargins left="0.7" right="0.7" top="0.75" bottom="0.75" header="0.3" footer="0.3"/>
  <pageSetup scale="3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7:T49"/>
  <sheetViews>
    <sheetView zoomScale="60" zoomScaleNormal="60" workbookViewId="0"/>
  </sheetViews>
  <sheetFormatPr defaultColWidth="9.140625" defaultRowHeight="15" x14ac:dyDescent="0.25"/>
  <cols>
    <col min="1" max="1" width="9.140625" style="1"/>
    <col min="2" max="2" width="17.85546875" style="1" customWidth="1"/>
    <col min="3" max="3" width="30.28515625" style="1" customWidth="1"/>
    <col min="4" max="4" width="16.42578125" style="1" customWidth="1"/>
    <col min="5" max="5" width="19.28515625" style="1" customWidth="1"/>
    <col min="6" max="6" width="23.42578125" style="1" customWidth="1"/>
    <col min="7" max="7" width="18.28515625" style="1" customWidth="1"/>
    <col min="8" max="9" width="9.140625" style="1"/>
    <col min="10" max="10" width="7.7109375" style="1" customWidth="1"/>
    <col min="11" max="11" width="14.85546875" style="1" customWidth="1"/>
    <col min="12" max="13" width="6.5703125" style="1" customWidth="1"/>
    <col min="14" max="14" width="7.28515625" style="1" customWidth="1"/>
    <col min="15" max="15" width="7.7109375" style="1" customWidth="1"/>
    <col min="16" max="16" width="6.5703125" style="1" customWidth="1"/>
    <col min="17" max="18" width="7.85546875" style="1" customWidth="1"/>
    <col min="19" max="19" width="18.7109375" style="1" customWidth="1"/>
    <col min="20" max="16384" width="9.140625" style="1"/>
  </cols>
  <sheetData>
    <row r="17" spans="1:20" ht="19.899999999999999" customHeight="1" x14ac:dyDescent="0.25"/>
    <row r="19" spans="1:20" ht="15" customHeight="1" x14ac:dyDescent="0.25"/>
    <row r="20" spans="1:20" ht="31.5" customHeight="1" x14ac:dyDescent="0.25"/>
    <row r="21" spans="1:20" ht="15" customHeight="1" x14ac:dyDescent="0.25">
      <c r="A21" s="3"/>
      <c r="B21" s="3"/>
      <c r="C21" s="3"/>
    </row>
    <row r="22" spans="1:20" x14ac:dyDescent="0.25">
      <c r="A22" s="3"/>
      <c r="B22" s="3"/>
      <c r="C22" s="3"/>
    </row>
    <row r="23" spans="1:20" s="15" customFormat="1" ht="18.600000000000001" customHeight="1" x14ac:dyDescent="0.25">
      <c r="A23" s="14"/>
      <c r="B23" s="14"/>
      <c r="C23" s="1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5">
      <c r="A24" s="3"/>
      <c r="B24" s="3"/>
      <c r="C24" s="3"/>
    </row>
    <row r="25" spans="1:20" x14ac:dyDescent="0.25">
      <c r="A25" s="3"/>
      <c r="B25" s="3"/>
      <c r="C25" s="3"/>
    </row>
    <row r="26" spans="1:20" ht="26.25" customHeight="1" x14ac:dyDescent="0.25">
      <c r="A26" s="3"/>
      <c r="B26" s="3"/>
      <c r="C26" s="3"/>
      <c r="D26" s="3"/>
      <c r="E26" s="3"/>
      <c r="F26" s="3"/>
      <c r="G26" s="3"/>
    </row>
    <row r="27" spans="1:20" ht="21" customHeight="1" x14ac:dyDescent="0.25">
      <c r="A27" s="3"/>
      <c r="B27" s="3"/>
      <c r="C27" s="3"/>
      <c r="D27" s="3"/>
      <c r="E27" s="3"/>
      <c r="F27" s="3"/>
    </row>
    <row r="28" spans="1:20" ht="15" customHeight="1" x14ac:dyDescent="0.25">
      <c r="B28" s="3"/>
      <c r="C28" s="3"/>
      <c r="D28" s="3"/>
      <c r="E28" s="3"/>
      <c r="F28" s="3"/>
    </row>
    <row r="29" spans="1:20" ht="15" customHeight="1" x14ac:dyDescent="0.25">
      <c r="B29" s="3"/>
      <c r="C29" s="3"/>
      <c r="D29" s="3"/>
      <c r="E29" s="3"/>
      <c r="F29" s="3"/>
      <c r="G29" s="3"/>
      <c r="H29" s="3"/>
    </row>
    <row r="30" spans="1:20" ht="15" customHeight="1" x14ac:dyDescent="0.25">
      <c r="B30" s="3"/>
      <c r="C30" s="3"/>
      <c r="D30" s="3"/>
      <c r="E30" s="3"/>
      <c r="F30" s="3"/>
      <c r="G30" s="3"/>
      <c r="H30" s="3"/>
    </row>
    <row r="31" spans="1:20" ht="19.899999999999999" customHeight="1" x14ac:dyDescent="0.25">
      <c r="B31" s="3"/>
      <c r="C31" s="3"/>
      <c r="D31" s="3"/>
      <c r="E31" s="3"/>
      <c r="F31" s="3"/>
      <c r="G31" s="3"/>
      <c r="H31" s="3"/>
    </row>
    <row r="32" spans="1:20" ht="32.25" customHeight="1" x14ac:dyDescent="0.25">
      <c r="B32" s="3"/>
      <c r="C32" s="3"/>
      <c r="D32" s="3"/>
      <c r="E32" s="3"/>
      <c r="F32" s="3"/>
      <c r="G32" s="3"/>
      <c r="H32" s="3"/>
    </row>
    <row r="33" spans="3:19" ht="25.5" customHeight="1" x14ac:dyDescent="0.25">
      <c r="C33" s="12"/>
      <c r="D33" s="20"/>
      <c r="E33" s="3"/>
      <c r="F33" s="3"/>
      <c r="G33" s="3"/>
      <c r="H33" s="3"/>
      <c r="I33" s="3"/>
    </row>
    <row r="34" spans="3:19" x14ac:dyDescent="0.2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S34" s="7"/>
    </row>
    <row r="35" spans="3:19" x14ac:dyDescent="0.2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S35" s="7"/>
    </row>
    <row r="36" spans="3:19" ht="25.5" customHeight="1" x14ac:dyDescent="0.25">
      <c r="C36" s="3"/>
      <c r="D36" s="3"/>
      <c r="E36" s="3"/>
      <c r="F36" s="3"/>
      <c r="G36" s="3"/>
      <c r="H36" s="3"/>
      <c r="I36" s="3"/>
      <c r="J36" s="3"/>
      <c r="K36" s="132"/>
      <c r="L36" s="3"/>
      <c r="M36" s="3"/>
      <c r="N36" s="3"/>
      <c r="O36" s="3"/>
      <c r="P36" s="3"/>
      <c r="Q36" s="3"/>
      <c r="S36" s="7"/>
    </row>
    <row r="37" spans="3:19" ht="25.5" customHeight="1" x14ac:dyDescent="0.25">
      <c r="C37" s="3"/>
      <c r="D37" s="3"/>
      <c r="E37" s="3"/>
      <c r="F37" s="3"/>
      <c r="G37" s="3"/>
      <c r="H37" s="3"/>
      <c r="I37" s="3"/>
      <c r="J37" s="3"/>
      <c r="K37" s="132"/>
      <c r="L37" s="3"/>
      <c r="M37" s="3"/>
      <c r="N37" s="3"/>
      <c r="O37" s="3"/>
      <c r="P37" s="3"/>
      <c r="Q37" s="3"/>
      <c r="S37" s="7"/>
    </row>
    <row r="38" spans="3:19" ht="27.75" customHeight="1" x14ac:dyDescent="0.25">
      <c r="C38" s="3"/>
      <c r="D38" s="3"/>
      <c r="E38" s="133"/>
      <c r="F38" s="133"/>
      <c r="G38" s="133"/>
      <c r="H38" s="13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</row>
    <row r="39" spans="3:19" ht="27" customHeight="1" x14ac:dyDescent="0.25">
      <c r="C39" s="3"/>
      <c r="D39" s="3"/>
      <c r="E39" s="133"/>
      <c r="F39" s="133"/>
      <c r="G39" s="133"/>
      <c r="H39" s="13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3:19" ht="15" customHeight="1" x14ac:dyDescent="0.25">
      <c r="C40" s="3"/>
      <c r="D40" s="3"/>
      <c r="E40" s="3"/>
      <c r="F40" s="3"/>
      <c r="G40" s="3"/>
      <c r="H40" s="3"/>
      <c r="I40" s="3"/>
      <c r="J40" s="3"/>
      <c r="K40" s="3"/>
      <c r="L40" s="3"/>
      <c r="M40" s="5"/>
      <c r="N40" s="7"/>
      <c r="O40" s="7"/>
      <c r="P40" s="7"/>
      <c r="Q40" s="5"/>
      <c r="R40" s="5"/>
      <c r="S40" s="3"/>
    </row>
    <row r="41" spans="3:19" x14ac:dyDescent="0.25">
      <c r="M41" s="5"/>
      <c r="N41" s="7"/>
      <c r="O41" s="7"/>
      <c r="P41" s="7"/>
      <c r="Q41" s="5"/>
      <c r="R41" s="5"/>
    </row>
    <row r="42" spans="3:19" x14ac:dyDescent="0.25">
      <c r="M42" s="5"/>
      <c r="N42" s="7"/>
      <c r="O42" s="7"/>
      <c r="P42" s="7"/>
      <c r="Q42" s="5"/>
      <c r="R42" s="5"/>
    </row>
    <row r="43" spans="3:19" x14ac:dyDescent="0.25">
      <c r="M43" s="5"/>
      <c r="N43" s="7"/>
      <c r="O43" s="7"/>
      <c r="P43" s="7"/>
      <c r="Q43" s="5"/>
      <c r="R43" s="5"/>
    </row>
    <row r="44" spans="3:19" x14ac:dyDescent="0.25">
      <c r="M44" s="5"/>
      <c r="N44" s="7"/>
      <c r="O44" s="7"/>
      <c r="P44" s="7"/>
      <c r="Q44" s="5"/>
      <c r="R44" s="5"/>
    </row>
    <row r="45" spans="3:19" x14ac:dyDescent="0.25">
      <c r="M45" s="5"/>
      <c r="N45" s="6"/>
      <c r="O45" s="6"/>
      <c r="P45" s="5"/>
      <c r="Q45" s="5"/>
      <c r="R45" s="5"/>
    </row>
    <row r="46" spans="3:19" x14ac:dyDescent="0.25">
      <c r="M46" s="5"/>
      <c r="N46" s="6"/>
      <c r="O46" s="6"/>
      <c r="P46" s="5"/>
      <c r="Q46" s="5"/>
      <c r="R46" s="5"/>
    </row>
    <row r="49" spans="20:20" x14ac:dyDescent="0.25">
      <c r="T49" s="10"/>
    </row>
  </sheetData>
  <mergeCells count="3">
    <mergeCell ref="K36:K37"/>
    <mergeCell ref="E38:F39"/>
    <mergeCell ref="G38:H39"/>
  </mergeCells>
  <pageMargins left="0.7" right="0.7" top="0.75" bottom="0.75" header="0.3" footer="0.3"/>
  <pageSetup scale="4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C14:S51"/>
  <sheetViews>
    <sheetView zoomScale="70" zoomScaleNormal="70" workbookViewId="0">
      <selection activeCell="S30" sqref="S30"/>
    </sheetView>
  </sheetViews>
  <sheetFormatPr defaultColWidth="9.140625" defaultRowHeight="15" x14ac:dyDescent="0.25"/>
  <cols>
    <col min="1" max="2" width="9.140625" style="1"/>
    <col min="3" max="4" width="17.140625" style="1" customWidth="1"/>
    <col min="5" max="5" width="20.28515625" style="1" customWidth="1"/>
    <col min="6" max="6" width="18.5703125" style="1" customWidth="1"/>
    <col min="7" max="7" width="10.140625" style="1" bestFit="1" customWidth="1"/>
    <col min="8" max="8" width="15" style="1" customWidth="1"/>
    <col min="9" max="9" width="11.5703125" style="1" customWidth="1"/>
    <col min="10" max="11" width="9.140625" style="1"/>
    <col min="12" max="12" width="13.7109375" style="1" customWidth="1"/>
    <col min="13" max="13" width="21.42578125" style="1" customWidth="1"/>
    <col min="14" max="14" width="9.5703125" style="1" customWidth="1"/>
    <col min="15" max="15" width="18.42578125" style="1" customWidth="1"/>
    <col min="16" max="16" width="11.140625" style="1" customWidth="1"/>
    <col min="17" max="16384" width="9.140625" style="1"/>
  </cols>
  <sheetData>
    <row r="14" spans="12:13" ht="27" x14ac:dyDescent="0.25">
      <c r="L14" s="181" t="s">
        <v>33</v>
      </c>
    </row>
    <row r="16" spans="12:13" ht="24.75" x14ac:dyDescent="0.25">
      <c r="L16" s="194" t="s">
        <v>53</v>
      </c>
      <c r="M16" s="195"/>
    </row>
    <row r="19" spans="3:16" ht="27" x14ac:dyDescent="0.25">
      <c r="L19" s="181" t="s">
        <v>34</v>
      </c>
    </row>
    <row r="21" spans="3:16" ht="15" customHeight="1" x14ac:dyDescent="0.25"/>
    <row r="22" spans="3:16" ht="31.5" customHeight="1" x14ac:dyDescent="0.25">
      <c r="L22" s="186" t="s">
        <v>49</v>
      </c>
      <c r="M22" s="187"/>
      <c r="O22" s="182">
        <f>_xlfn.NORM.S.DIST(-1.23,1)</f>
        <v>0.1093485524256919</v>
      </c>
      <c r="P22" s="63"/>
    </row>
    <row r="23" spans="3:16" ht="15" customHeight="1" x14ac:dyDescent="0.25"/>
    <row r="24" spans="3:16" ht="31.5" customHeight="1" x14ac:dyDescent="0.25">
      <c r="L24" s="186" t="s">
        <v>49</v>
      </c>
      <c r="M24" s="187"/>
      <c r="O24" s="182">
        <f>_xlfn.NORM.S.DIST(-1.24,1)</f>
        <v>0.1074876970745869</v>
      </c>
    </row>
    <row r="25" spans="3:16" ht="15" customHeight="1" x14ac:dyDescent="0.25"/>
    <row r="26" spans="3:16" ht="15" customHeight="1" x14ac:dyDescent="0.25">
      <c r="L26" s="188" t="s">
        <v>50</v>
      </c>
      <c r="M26" s="189"/>
      <c r="O26" s="183">
        <f>O22-O24</f>
        <v>1.8608553511050008E-3</v>
      </c>
    </row>
    <row r="27" spans="3:16" ht="15" customHeight="1" x14ac:dyDescent="0.25">
      <c r="L27" s="190"/>
      <c r="M27" s="191"/>
      <c r="O27" s="184"/>
    </row>
    <row r="28" spans="3:16" ht="15" customHeight="1" x14ac:dyDescent="0.25">
      <c r="L28" s="192"/>
      <c r="M28" s="193"/>
      <c r="O28" s="185"/>
    </row>
    <row r="29" spans="3:16" ht="15" customHeight="1" x14ac:dyDescent="0.25"/>
    <row r="30" spans="3:16" ht="15" customHeight="1" x14ac:dyDescent="0.25"/>
    <row r="31" spans="3:16" ht="15" customHeight="1" x14ac:dyDescent="0.25">
      <c r="C31" s="3"/>
      <c r="D31" s="3"/>
      <c r="E31" s="3"/>
      <c r="F31" s="3"/>
      <c r="G31" s="3"/>
      <c r="H31" s="3"/>
      <c r="I31" s="3"/>
      <c r="J31" s="3"/>
      <c r="K31" s="3"/>
    </row>
    <row r="32" spans="3:16" ht="49.15" customHeight="1" x14ac:dyDescent="0.25">
      <c r="H32" s="3"/>
      <c r="I32" s="3"/>
      <c r="J32" s="3"/>
      <c r="K32" s="16"/>
    </row>
    <row r="33" spans="3:19" ht="30" customHeight="1" x14ac:dyDescent="0.25">
      <c r="H33" s="17"/>
      <c r="I33" s="17"/>
      <c r="J33" s="17"/>
      <c r="K33" s="3"/>
    </row>
    <row r="34" spans="3:19" ht="28.15" customHeight="1" x14ac:dyDescent="0.25">
      <c r="H34" s="17"/>
      <c r="I34" s="17"/>
      <c r="J34" s="17"/>
      <c r="K34" s="3"/>
    </row>
    <row r="35" spans="3:19" ht="59.25" customHeight="1" x14ac:dyDescent="0.25">
      <c r="H35" s="17"/>
      <c r="I35" s="17"/>
      <c r="J35" s="17"/>
      <c r="K35" s="3"/>
    </row>
    <row r="36" spans="3:19" ht="21.6" customHeight="1" x14ac:dyDescent="0.25">
      <c r="H36" s="17"/>
      <c r="I36" s="17"/>
      <c r="J36" s="17"/>
    </row>
    <row r="37" spans="3:19" ht="24" customHeight="1" x14ac:dyDescent="0.25">
      <c r="H37" s="17"/>
      <c r="I37" s="17"/>
      <c r="J37" s="17"/>
    </row>
    <row r="38" spans="3:19" ht="23.45" customHeight="1" x14ac:dyDescent="0.25">
      <c r="H38" s="17"/>
      <c r="I38" s="17"/>
      <c r="J38" s="17"/>
    </row>
    <row r="39" spans="3:19" ht="25.15" customHeight="1" x14ac:dyDescent="0.25">
      <c r="H39" s="17"/>
      <c r="I39" s="17"/>
      <c r="J39" s="17"/>
      <c r="M39" s="6"/>
    </row>
    <row r="40" spans="3:19" ht="24.6" customHeight="1" x14ac:dyDescent="0.25">
      <c r="C40" s="17"/>
      <c r="D40" s="17"/>
      <c r="E40" s="17"/>
      <c r="F40" s="17"/>
      <c r="H40" s="17"/>
      <c r="I40" s="17"/>
      <c r="J40" s="17"/>
    </row>
    <row r="41" spans="3:19" ht="50.25" customHeight="1" x14ac:dyDescent="0.25">
      <c r="C41" s="17"/>
      <c r="D41" s="17"/>
      <c r="E41" s="17"/>
      <c r="F41" s="17"/>
      <c r="H41" s="17"/>
      <c r="I41" s="17"/>
      <c r="J41" s="17"/>
    </row>
    <row r="42" spans="3:19" x14ac:dyDescent="0.25">
      <c r="C42" s="17"/>
      <c r="D42" s="17"/>
      <c r="E42" s="17"/>
      <c r="F42" s="17"/>
      <c r="H42" s="17"/>
      <c r="I42" s="17"/>
      <c r="J42" s="17"/>
    </row>
    <row r="43" spans="3:19" x14ac:dyDescent="0.25">
      <c r="C43" s="17"/>
      <c r="D43" s="17"/>
      <c r="E43" s="17"/>
      <c r="F43" s="17"/>
      <c r="Q43" s="18"/>
      <c r="R43" s="18"/>
      <c r="S43" s="18"/>
    </row>
    <row r="44" spans="3:19" ht="25.5" customHeight="1" x14ac:dyDescent="0.25">
      <c r="C44" s="17"/>
      <c r="D44" s="17"/>
      <c r="E44" s="17"/>
      <c r="F44" s="17"/>
      <c r="Q44" s="18"/>
      <c r="R44" s="18"/>
      <c r="S44" s="18"/>
    </row>
    <row r="45" spans="3:19" ht="25.5" customHeight="1" x14ac:dyDescent="0.25">
      <c r="C45" s="17"/>
      <c r="D45" s="17"/>
      <c r="E45" s="17"/>
      <c r="F45" s="17"/>
    </row>
    <row r="46" spans="3:19" ht="27.75" customHeight="1" x14ac:dyDescent="0.25">
      <c r="C46" s="17"/>
      <c r="D46" s="17"/>
      <c r="E46" s="17"/>
      <c r="F46" s="17"/>
    </row>
    <row r="47" spans="3:19" ht="27" customHeight="1" x14ac:dyDescent="0.25">
      <c r="C47" s="17"/>
      <c r="D47" s="17"/>
      <c r="E47" s="17"/>
      <c r="F47" s="17"/>
    </row>
    <row r="48" spans="3:19" ht="26.25" customHeight="1" x14ac:dyDescent="0.25">
      <c r="C48" s="17"/>
      <c r="D48" s="17"/>
      <c r="E48" s="17"/>
      <c r="F48" s="17"/>
    </row>
    <row r="49" spans="3:6" x14ac:dyDescent="0.25">
      <c r="C49" s="17"/>
      <c r="D49" s="17"/>
      <c r="E49" s="17"/>
      <c r="F49" s="17"/>
    </row>
    <row r="50" spans="3:6" ht="27" customHeight="1" x14ac:dyDescent="0.25">
      <c r="C50" s="17"/>
      <c r="D50" s="17"/>
      <c r="E50" s="17"/>
      <c r="F50" s="17"/>
    </row>
    <row r="51" spans="3:6" ht="33" customHeight="1" x14ac:dyDescent="0.25">
      <c r="C51" s="17"/>
      <c r="D51" s="17"/>
      <c r="E51" s="17"/>
      <c r="F51" s="17"/>
    </row>
  </sheetData>
  <sheetProtection algorithmName="SHA-512" hashValue="Zx4wIpQl/2nazI1NRzvSBcJ8vUzPoWNZSJO9tK9brZdPYsxpz5kRA0BmUmIFoPSzVybaiW/oiM/9/4hiZkgNvg==" saltValue="aJJsYgfV/B0pwGFUuHoWlw==" spinCount="100000" sheet="1" objects="1" scenarios="1"/>
  <mergeCells count="5">
    <mergeCell ref="L16:M16"/>
    <mergeCell ref="O26:O28"/>
    <mergeCell ref="L22:M22"/>
    <mergeCell ref="L24:M24"/>
    <mergeCell ref="L26:M28"/>
  </mergeCells>
  <pageMargins left="0.7" right="0.7" top="0.75" bottom="0.75" header="0.3" footer="0.3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Content</vt:lpstr>
      <vt:lpstr>FirstPage</vt:lpstr>
      <vt:lpstr>Inquiry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RPH</cp:lastModifiedBy>
  <cp:lastPrinted>2018-02-27T19:17:44Z</cp:lastPrinted>
  <dcterms:created xsi:type="dcterms:W3CDTF">2014-10-23T14:45:36Z</dcterms:created>
  <dcterms:modified xsi:type="dcterms:W3CDTF">2018-03-09T15:52:34Z</dcterms:modified>
</cp:coreProperties>
</file>