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viking\home\dpodobas\My Documents\"/>
    </mc:Choice>
  </mc:AlternateContent>
  <xr:revisionPtr revIDLastSave="0" documentId="8_{9940BC00-7661-4111-921F-D240CADC08DB}" xr6:coauthVersionLast="47" xr6:coauthVersionMax="47" xr10:uidLastSave="{00000000-0000-0000-0000-000000000000}"/>
  <bookViews>
    <workbookView xWindow="-120" yWindow="-120" windowWidth="19440" windowHeight="10440" firstSheet="15" activeTab="19" xr2:uid="{00000000-000D-0000-FFFF-FFFF00000000}"/>
  </bookViews>
  <sheets>
    <sheet name="FirstPage" sheetId="21" r:id="rId1"/>
    <sheet name="Exam Content " sheetId="70" r:id="rId2"/>
    <sheet name="CProblem 1 (2)" sheetId="106" r:id="rId3"/>
    <sheet name="Problem 1" sheetId="104" r:id="rId4"/>
    <sheet name="CProblem 2 (2)" sheetId="107" r:id="rId5"/>
    <sheet name="Problem 2" sheetId="80" r:id="rId6"/>
    <sheet name="CProblem 3 (2)" sheetId="108" r:id="rId7"/>
    <sheet name="Problem 3" sheetId="50" r:id="rId8"/>
    <sheet name="CProblem 4 (2)" sheetId="109" r:id="rId9"/>
    <sheet name="Problem 4" sheetId="79" r:id="rId10"/>
    <sheet name="CProblem 5 (2)" sheetId="110" r:id="rId11"/>
    <sheet name="Problem 5" sheetId="74" r:id="rId12"/>
    <sheet name="CProblem 6 (2)" sheetId="111" r:id="rId13"/>
    <sheet name="Problem 6" sheetId="81" r:id="rId14"/>
    <sheet name="CProblem 7 (2)" sheetId="112" r:id="rId15"/>
    <sheet name="Problem 7" sheetId="78" r:id="rId16"/>
    <sheet name="CProblem 8 (2)" sheetId="113" r:id="rId17"/>
    <sheet name="Problem 8" sheetId="75" r:id="rId18"/>
    <sheet name="CProblem 9 (2)" sheetId="114" r:id="rId19"/>
    <sheet name="Problem 9" sheetId="103" r:id="rId20"/>
    <sheet name="Problem 10" sheetId="97" r:id="rId21"/>
    <sheet name="CProblem 10 (2)" sheetId="115" r:id="rId22"/>
    <sheet name="CProblem 11 (2)" sheetId="116" r:id="rId23"/>
    <sheet name="Problem 11" sheetId="105" r:id="rId24"/>
  </sheets>
  <definedNames>
    <definedName name="solver_eng" localSheetId="2" hidden="1">2</definedName>
    <definedName name="solver_eng" localSheetId="3" hidden="1">2</definedName>
    <definedName name="solver_neg" localSheetId="2" hidden="1">1</definedName>
    <definedName name="solver_neg" localSheetId="3" hidden="1">1</definedName>
    <definedName name="solver_num" localSheetId="2" hidden="1">0</definedName>
    <definedName name="solver_num" localSheetId="3" hidden="1">0</definedName>
    <definedName name="solver_opt" localSheetId="2" hidden="1">'CProblem 1 (2)'!$A$1</definedName>
    <definedName name="solver_opt" localSheetId="3" hidden="1">'Problem 1'!$A$1</definedName>
    <definedName name="solver_typ" localSheetId="2" hidden="1">1</definedName>
    <definedName name="solver_typ" localSheetId="3" hidden="1">1</definedName>
    <definedName name="solver_val" localSheetId="2" hidden="1">0</definedName>
    <definedName name="solver_val" localSheetId="3" hidden="1">0</definedName>
    <definedName name="solver_ver" localSheetId="2" hidden="1">3</definedName>
    <definedName name="solver_ver" localSheetId="3" hidden="1">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116" l="1"/>
  <c r="S22" i="116" s="1"/>
  <c r="N48" i="115"/>
  <c r="N42" i="115"/>
  <c r="N52" i="115" s="1"/>
  <c r="P52" i="115" s="1"/>
  <c r="M61" i="113"/>
  <c r="M56" i="113"/>
  <c r="M53" i="113"/>
  <c r="M50" i="113"/>
  <c r="M43" i="113"/>
  <c r="R16" i="113"/>
  <c r="N11" i="113"/>
  <c r="H30" i="112"/>
  <c r="I30" i="112" s="1"/>
  <c r="H29" i="112"/>
  <c r="I29" i="112" s="1"/>
  <c r="H28" i="112"/>
  <c r="I28" i="112" s="1"/>
  <c r="H27" i="112"/>
  <c r="I27" i="112" s="1"/>
  <c r="H26" i="112"/>
  <c r="I26" i="112" s="1"/>
  <c r="H25" i="112"/>
  <c r="I25" i="112" s="1"/>
  <c r="H24" i="112"/>
  <c r="I24" i="112" s="1"/>
  <c r="H23" i="112"/>
  <c r="I23" i="112" s="1"/>
  <c r="H22" i="112"/>
  <c r="I22" i="112" s="1"/>
  <c r="H21" i="112"/>
  <c r="I21" i="112" s="1"/>
  <c r="U33" i="110"/>
  <c r="W33" i="110" s="1"/>
  <c r="U32" i="110"/>
  <c r="W32" i="110" s="1"/>
  <c r="U31" i="110"/>
  <c r="W31" i="110" s="1"/>
  <c r="U30" i="110"/>
  <c r="W30" i="110" s="1"/>
  <c r="U29" i="110"/>
  <c r="W29" i="110" s="1"/>
  <c r="U28" i="110"/>
  <c r="W28" i="110" s="1"/>
  <c r="U27" i="110"/>
  <c r="W27" i="110" s="1"/>
  <c r="U26" i="110"/>
  <c r="W26" i="110" s="1"/>
  <c r="I34" i="110"/>
  <c r="K34" i="110" s="1"/>
  <c r="W25" i="110"/>
  <c r="I33" i="110"/>
  <c r="K33" i="110" s="1"/>
  <c r="W24" i="110"/>
  <c r="I32" i="110"/>
  <c r="K32" i="110" s="1"/>
  <c r="W23" i="110"/>
  <c r="I31" i="110"/>
  <c r="K31" i="110" s="1"/>
  <c r="W22" i="110"/>
  <c r="I30" i="110"/>
  <c r="K30" i="110" s="1"/>
  <c r="I29" i="110"/>
  <c r="K29" i="110" s="1"/>
  <c r="I28" i="110"/>
  <c r="K28" i="110" s="1"/>
  <c r="I27" i="110"/>
  <c r="K27" i="110" s="1"/>
  <c r="K26" i="110"/>
  <c r="K25" i="110"/>
  <c r="K24" i="110"/>
  <c r="K23" i="110"/>
  <c r="S81" i="109"/>
  <c r="U78" i="109"/>
  <c r="T78" i="109"/>
  <c r="S78" i="109"/>
  <c r="W78" i="109" s="1"/>
  <c r="U58" i="109"/>
  <c r="T58" i="109"/>
  <c r="S58" i="109"/>
  <c r="Q56" i="109"/>
  <c r="U38" i="109"/>
  <c r="U81" i="109" s="1"/>
  <c r="T38" i="109"/>
  <c r="Q55" i="109" s="1"/>
  <c r="S38" i="109"/>
  <c r="Q54" i="109" s="1"/>
  <c r="U34" i="109"/>
  <c r="T34" i="109"/>
  <c r="S34" i="109"/>
  <c r="Q34" i="109"/>
  <c r="G26" i="108"/>
  <c r="G27" i="108" s="1"/>
  <c r="G25" i="108"/>
  <c r="I25" i="108" s="1"/>
  <c r="K25" i="108" s="1"/>
  <c r="G24" i="108"/>
  <c r="I24" i="108" s="1"/>
  <c r="K24" i="108" s="1"/>
  <c r="I23" i="108"/>
  <c r="K23" i="108" s="1"/>
  <c r="L48" i="107"/>
  <c r="S20" i="116" l="1"/>
  <c r="I31" i="112"/>
  <c r="I32" i="112" s="1"/>
  <c r="U62" i="109"/>
  <c r="U84" i="109" s="1"/>
  <c r="Q62" i="109"/>
  <c r="T62" i="109"/>
  <c r="T84" i="109" s="1"/>
  <c r="S62" i="109"/>
  <c r="S84" i="109" s="1"/>
  <c r="W84" i="109" s="1"/>
  <c r="T81" i="109"/>
  <c r="W81" i="109" s="1"/>
  <c r="G28" i="108"/>
  <c r="I27" i="108"/>
  <c r="K27" i="108" s="1"/>
  <c r="I26" i="108"/>
  <c r="K26" i="108" s="1"/>
  <c r="T81" i="79"/>
  <c r="U78" i="79"/>
  <c r="T78" i="79"/>
  <c r="S78" i="79"/>
  <c r="S81" i="79"/>
  <c r="W78" i="79" l="1"/>
  <c r="S84" i="79"/>
  <c r="I28" i="108"/>
  <c r="K28" i="108" s="1"/>
  <c r="G29" i="108"/>
  <c r="W81" i="79"/>
  <c r="T84" i="79"/>
  <c r="U81" i="79"/>
  <c r="U84" i="79"/>
  <c r="W84" i="79" l="1"/>
  <c r="I29" i="108"/>
  <c r="K29" i="108" s="1"/>
  <c r="G30" i="108"/>
  <c r="K24" i="74"/>
  <c r="K25" i="74"/>
  <c r="K26" i="74"/>
  <c r="K27" i="74"/>
  <c r="K28" i="74"/>
  <c r="K29" i="74"/>
  <c r="K30" i="74"/>
  <c r="K31" i="74"/>
  <c r="K32" i="74"/>
  <c r="K33" i="74"/>
  <c r="K34" i="74"/>
  <c r="K23" i="74"/>
  <c r="I27" i="74"/>
  <c r="I28" i="74"/>
  <c r="I29" i="74"/>
  <c r="I30" i="74"/>
  <c r="I31" i="74"/>
  <c r="I32" i="74"/>
  <c r="I33" i="74"/>
  <c r="I34" i="74"/>
  <c r="G31" i="108" l="1"/>
  <c r="I30" i="108"/>
  <c r="K30" i="108" s="1"/>
  <c r="G32" i="108" l="1"/>
  <c r="I31" i="108"/>
  <c r="K31" i="108" s="1"/>
  <c r="I32" i="108" l="1"/>
  <c r="K32" i="108" s="1"/>
  <c r="G33" i="108"/>
  <c r="I33" i="108" l="1"/>
  <c r="K33" i="108" s="1"/>
  <c r="G34" i="108"/>
  <c r="G35" i="108" l="1"/>
  <c r="I35" i="108" s="1"/>
  <c r="K35" i="108" s="1"/>
  <c r="K37" i="108" s="1"/>
  <c r="K39" i="108" s="1"/>
  <c r="I34" i="108"/>
  <c r="K34" i="108" s="1"/>
</calcChain>
</file>

<file path=xl/sharedStrings.xml><?xml version="1.0" encoding="utf-8"?>
<sst xmlns="http://schemas.openxmlformats.org/spreadsheetml/2006/main" count="291" uniqueCount="109">
  <si>
    <t xml:space="preserve">                                                                                                                                                                                                                                                                             </t>
  </si>
  <si>
    <t>Standard Error</t>
  </si>
  <si>
    <t>Sum</t>
  </si>
  <si>
    <t>Count</t>
  </si>
  <si>
    <t>A</t>
  </si>
  <si>
    <t>B</t>
  </si>
  <si>
    <t>C</t>
  </si>
  <si>
    <t>Anova: Single Factor</t>
  </si>
  <si>
    <t>SUMMARY</t>
  </si>
  <si>
    <t>Groups</t>
  </si>
  <si>
    <t>Average</t>
  </si>
  <si>
    <t>Variance</t>
  </si>
  <si>
    <t>Column 1</t>
  </si>
  <si>
    <t>Column 2</t>
  </si>
  <si>
    <t>Column 3</t>
  </si>
  <si>
    <t>ANOVA</t>
  </si>
  <si>
    <t>Source of Variation</t>
  </si>
  <si>
    <t>SS</t>
  </si>
  <si>
    <t>df</t>
  </si>
  <si>
    <t>MS</t>
  </si>
  <si>
    <t>F</t>
  </si>
  <si>
    <t>P-value</t>
  </si>
  <si>
    <t>F crit</t>
  </si>
  <si>
    <t>Between Groups</t>
  </si>
  <si>
    <t>Within Groups</t>
  </si>
  <si>
    <t>Total</t>
  </si>
  <si>
    <t>Month</t>
  </si>
  <si>
    <t>January</t>
  </si>
  <si>
    <t>February</t>
  </si>
  <si>
    <t>March</t>
  </si>
  <si>
    <t>April</t>
  </si>
  <si>
    <t>May</t>
  </si>
  <si>
    <t>June</t>
  </si>
  <si>
    <t>July</t>
  </si>
  <si>
    <t>August</t>
  </si>
  <si>
    <t>September</t>
  </si>
  <si>
    <t>October</t>
  </si>
  <si>
    <t>November</t>
  </si>
  <si>
    <t>December</t>
  </si>
  <si>
    <t>Forecast</t>
  </si>
  <si>
    <t>Error</t>
  </si>
  <si>
    <t>NA</t>
  </si>
  <si>
    <t>Actual Shipments( Units)</t>
  </si>
  <si>
    <t>Q</t>
  </si>
  <si>
    <t>#</t>
  </si>
  <si>
    <t>ABS</t>
  </si>
  <si>
    <t>Market Price ($1,000)</t>
  </si>
  <si>
    <t>Square Feet</t>
  </si>
  <si>
    <t>Age (years)</t>
  </si>
  <si>
    <t>SUMMARY OUTPUT</t>
  </si>
  <si>
    <t>Regression Statistics</t>
  </si>
  <si>
    <t>Multiple R</t>
  </si>
  <si>
    <t>R Square</t>
  </si>
  <si>
    <t>Adjusted R Square</t>
  </si>
  <si>
    <t>Observations</t>
  </si>
  <si>
    <t>Regression</t>
  </si>
  <si>
    <t>Residual</t>
  </si>
  <si>
    <t>Intercept</t>
  </si>
  <si>
    <t>Significance F</t>
  </si>
  <si>
    <t>Coefficients</t>
  </si>
  <si>
    <t>t Stat</t>
  </si>
  <si>
    <t>Lower 95%</t>
  </si>
  <si>
    <t>Upper 95%</t>
  </si>
  <si>
    <t>Lower 95.0%</t>
  </si>
  <si>
    <t>Upper 95.0%</t>
  </si>
  <si>
    <t>X Variable 1</t>
  </si>
  <si>
    <t>X Variable 2</t>
  </si>
  <si>
    <t>Year</t>
  </si>
  <si>
    <t>Index #</t>
  </si>
  <si>
    <t># of Bedrooms</t>
  </si>
  <si>
    <t>Corrrelation</t>
  </si>
  <si>
    <t>X Variable 3</t>
  </si>
  <si>
    <t>Age</t>
  </si>
  <si>
    <t>Monthly Salary ($1,000)</t>
  </si>
  <si>
    <t>Gender                  1 = one                     0 = two</t>
  </si>
  <si>
    <t xml:space="preserve">Gender     </t>
  </si>
  <si>
    <t>Base market share</t>
  </si>
  <si>
    <t>End of period 1 market share</t>
  </si>
  <si>
    <t>End of period 2 market share</t>
  </si>
  <si>
    <t>Ftest</t>
  </si>
  <si>
    <t>e</t>
  </si>
  <si>
    <t>Customer</t>
  </si>
  <si>
    <t>Units Shipped</t>
  </si>
  <si>
    <t>x,y Coordinates</t>
  </si>
  <si>
    <t>(7,13)</t>
  </si>
  <si>
    <t>(8,12)</t>
  </si>
  <si>
    <t>(11,10)</t>
  </si>
  <si>
    <t>D</t>
  </si>
  <si>
    <t>(11,7)</t>
  </si>
  <si>
    <t>E</t>
  </si>
  <si>
    <t>(12,4)</t>
  </si>
  <si>
    <t>(13,11)</t>
  </si>
  <si>
    <t>G</t>
  </si>
  <si>
    <t>(14,10)</t>
  </si>
  <si>
    <t>H</t>
  </si>
  <si>
    <t>(15,5)</t>
  </si>
  <si>
    <t>N/A</t>
  </si>
  <si>
    <t xml:space="preserve">Market Price ($) </t>
  </si>
  <si>
    <t>Monthly Salary ($)</t>
  </si>
  <si>
    <t>(8,14)</t>
  </si>
  <si>
    <t>(9,13)</t>
  </si>
  <si>
    <t>(12,11)</t>
  </si>
  <si>
    <t>(12,8)</t>
  </si>
  <si>
    <t>(13,5)</t>
  </si>
  <si>
    <t>(14,12)</t>
  </si>
  <si>
    <t>(15,11)</t>
  </si>
  <si>
    <t>(16,7)</t>
  </si>
  <si>
    <t>Forecast A</t>
  </si>
  <si>
    <t>Forecast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</si>
</sst>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
    <numFmt numFmtId="165" formatCode="0.000"/>
    <numFmt numFmtId="166" formatCode="&quot;$&quot;#,##0.00"/>
    <numFmt numFmtId="167" formatCode="0.0"/>
    <numFmt numFmtId="168" formatCode="&quot;$&quot;#,##0"/>
    <numFmt numFmtId="169" formatCode="#,##0.000"/>
    <numFmt numFmtId="170" formatCode="0.00000"/>
  </numFmts>
  <fonts count="40"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22"/>
      <color theme="1"/>
      <name val="Calibri"/>
      <family val="2"/>
      <scheme val="minor"/>
    </font>
    <font>
      <sz val="8"/>
      <color theme="1"/>
      <name val="Calibri"/>
      <family val="2"/>
      <scheme val="minor"/>
    </font>
    <font>
      <sz val="18"/>
      <color theme="1"/>
      <name val="Calibri"/>
      <family val="2"/>
      <scheme val="minor"/>
    </font>
    <font>
      <sz val="11"/>
      <color theme="1"/>
      <name val="Lucida Bright"/>
      <family val="1"/>
    </font>
    <font>
      <sz val="11"/>
      <color theme="1"/>
      <name val="Calibri"/>
      <family val="2"/>
      <scheme val="minor"/>
    </font>
    <font>
      <sz val="48"/>
      <color theme="5" tint="-0.499984740745262"/>
      <name val="Calibri"/>
      <family val="2"/>
      <scheme val="minor"/>
    </font>
    <font>
      <sz val="26"/>
      <color theme="1"/>
      <name val="Lucida Bright"/>
      <family val="1"/>
    </font>
    <font>
      <i/>
      <sz val="11"/>
      <color theme="1"/>
      <name val="Calibri"/>
      <family val="2"/>
      <scheme val="minor"/>
    </font>
    <font>
      <sz val="18"/>
      <color theme="1"/>
      <name val="Lucida Bright"/>
      <family val="1"/>
    </font>
    <font>
      <sz val="16"/>
      <color theme="1"/>
      <name val="Lucida Bright"/>
      <family val="1"/>
    </font>
    <font>
      <sz val="24"/>
      <color theme="1"/>
      <name val="Lucida Bright"/>
      <family val="1"/>
    </font>
    <font>
      <sz val="20"/>
      <color theme="1"/>
      <name val="Calibri"/>
      <family val="2"/>
      <scheme val="minor"/>
    </font>
    <font>
      <sz val="24"/>
      <color theme="1"/>
      <name val="Calibri"/>
      <family val="2"/>
      <scheme val="minor"/>
    </font>
    <font>
      <sz val="16"/>
      <color theme="1"/>
      <name val="Calibri"/>
      <family val="2"/>
      <scheme val="minor"/>
    </font>
    <font>
      <sz val="24"/>
      <color rgb="FFFFFF00"/>
      <name val="Calibri"/>
      <family val="2"/>
      <scheme val="minor"/>
    </font>
    <font>
      <sz val="22"/>
      <color rgb="FFFFFF00"/>
      <name val="Calibri"/>
      <family val="2"/>
      <scheme val="minor"/>
    </font>
    <font>
      <sz val="20"/>
      <color theme="1"/>
      <name val="Lucida Bright"/>
      <family val="1"/>
    </font>
    <font>
      <sz val="20"/>
      <color rgb="FFFFFF00"/>
      <name val="Lucida Bright"/>
      <family val="1"/>
    </font>
    <font>
      <b/>
      <sz val="20"/>
      <color rgb="FFC00000"/>
      <name val="Calibri"/>
      <family val="2"/>
      <scheme val="minor"/>
    </font>
    <font>
      <sz val="18"/>
      <color rgb="FFFFFF00"/>
      <name val="Lucida Bright"/>
      <family val="1"/>
    </font>
    <font>
      <sz val="22"/>
      <color rgb="FFFF0000"/>
      <name val="Calibri"/>
      <family val="2"/>
      <scheme val="minor"/>
    </font>
    <font>
      <sz val="14"/>
      <color theme="1"/>
      <name val="Lucida Bright"/>
      <family val="1"/>
    </font>
    <font>
      <i/>
      <sz val="18"/>
      <color theme="1"/>
      <name val="Calibri"/>
      <family val="2"/>
      <scheme val="minor"/>
    </font>
    <font>
      <sz val="14"/>
      <color theme="1"/>
      <name val="Calibri"/>
      <family val="2"/>
      <scheme val="minor"/>
    </font>
    <font>
      <b/>
      <sz val="20"/>
      <color theme="1"/>
      <name val="Calibri"/>
      <family val="2"/>
      <scheme val="minor"/>
    </font>
    <font>
      <b/>
      <sz val="11"/>
      <color theme="3" tint="-0.499984740745262"/>
      <name val="Calibri"/>
      <family val="2"/>
      <scheme val="minor"/>
    </font>
    <font>
      <b/>
      <sz val="22"/>
      <color rgb="FFFFC000"/>
      <name val="Calibri"/>
      <family val="2"/>
      <scheme val="minor"/>
    </font>
    <font>
      <b/>
      <sz val="20"/>
      <color rgb="FFFFFF00"/>
      <name val="Calibri"/>
      <family val="2"/>
      <scheme val="minor"/>
    </font>
    <font>
      <b/>
      <sz val="20"/>
      <color theme="3" tint="-0.499984740745262"/>
      <name val="Calibri"/>
      <family val="2"/>
      <scheme val="minor"/>
    </font>
    <font>
      <b/>
      <sz val="14"/>
      <color rgb="FFFFFF00"/>
      <name val="Lucida Bright"/>
      <family val="1"/>
    </font>
    <font>
      <i/>
      <sz val="20"/>
      <color theme="1"/>
      <name val="Calibri"/>
      <family val="2"/>
      <scheme val="minor"/>
    </font>
    <font>
      <sz val="20"/>
      <color rgb="FFC00000"/>
      <name val="Calibri"/>
      <family val="2"/>
      <scheme val="minor"/>
    </font>
    <font>
      <sz val="20"/>
      <color rgb="FF000000"/>
      <name val="Lucida Bright"/>
      <family val="1"/>
    </font>
    <font>
      <b/>
      <sz val="20"/>
      <color rgb="FFFFFF00"/>
      <name val="Lucida Bright"/>
      <family val="1"/>
    </font>
    <font>
      <sz val="20"/>
      <color rgb="FFFFFF00"/>
      <name val="Calibri"/>
      <family val="2"/>
      <scheme val="minor"/>
    </font>
    <font>
      <b/>
      <sz val="18"/>
      <color rgb="FFFFFF00"/>
      <name val="Calibri"/>
      <family val="2"/>
      <scheme val="minor"/>
    </font>
    <font>
      <b/>
      <sz val="18"/>
      <color rgb="FFC00000"/>
      <name val="Lucida Bright"/>
      <family val="1"/>
    </font>
  </fonts>
  <fills count="14">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FFFF00"/>
        <bgColor indexed="64"/>
      </patternFill>
    </fill>
    <fill>
      <patternFill patternType="solid">
        <fgColor rgb="FFC000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rgb="FFFF0000"/>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36">
    <xf numFmtId="0" fontId="0" fillId="0" borderId="0" xfId="0"/>
    <xf numFmtId="0" fontId="0" fillId="3"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Protection="1">
      <protection locked="0"/>
    </xf>
    <xf numFmtId="0" fontId="4" fillId="2" borderId="0" xfId="0" applyFont="1" applyFill="1" applyProtection="1">
      <protection locked="0"/>
    </xf>
    <xf numFmtId="0" fontId="3" fillId="2" borderId="0" xfId="0" applyFont="1" applyFill="1" applyAlignment="1" applyProtection="1">
      <alignment horizontal="right" vertical="center"/>
      <protection locked="0"/>
    </xf>
    <xf numFmtId="0" fontId="6" fillId="2" borderId="0" xfId="0" applyFont="1" applyFill="1" applyProtection="1">
      <protection locked="0"/>
    </xf>
    <xf numFmtId="0" fontId="6" fillId="3" borderId="0" xfId="0" applyFont="1" applyFill="1"/>
    <xf numFmtId="0" fontId="0" fillId="2" borderId="0" xfId="0" applyFill="1" applyAlignment="1" applyProtection="1">
      <alignment horizontal="center" vertical="center"/>
      <protection locked="0"/>
    </xf>
    <xf numFmtId="0" fontId="0" fillId="2" borderId="0" xfId="0" applyFill="1"/>
    <xf numFmtId="2" fontId="0" fillId="2" borderId="0" xfId="0" applyNumberFormat="1" applyFill="1"/>
    <xf numFmtId="0" fontId="7" fillId="3" borderId="0" xfId="0" applyFont="1" applyFill="1"/>
    <xf numFmtId="0" fontId="9" fillId="2" borderId="0" xfId="0" applyFont="1" applyFill="1" applyProtection="1">
      <protection locked="0"/>
    </xf>
    <xf numFmtId="0" fontId="0" fillId="0" borderId="0" xfId="0" applyFill="1" applyBorder="1" applyAlignment="1"/>
    <xf numFmtId="0" fontId="0" fillId="0" borderId="2" xfId="0" applyFill="1" applyBorder="1" applyAlignment="1"/>
    <xf numFmtId="0" fontId="10" fillId="0" borderId="3" xfId="0" applyFont="1" applyFill="1" applyBorder="1" applyAlignment="1">
      <alignment horizontal="centerContinuous"/>
    </xf>
    <xf numFmtId="0" fontId="0" fillId="2" borderId="0" xfId="0" applyFill="1" applyAlignment="1" applyProtection="1">
      <protection locked="0"/>
    </xf>
    <xf numFmtId="0" fontId="13" fillId="2" borderId="0" xfId="0" applyFont="1" applyFill="1" applyAlignment="1" applyProtection="1">
      <alignment horizontal="left" vertical="top"/>
      <protection locked="0"/>
    </xf>
    <xf numFmtId="0" fontId="14" fillId="2" borderId="0" xfId="0" applyFont="1" applyFill="1" applyProtection="1">
      <protection locked="0"/>
    </xf>
    <xf numFmtId="164" fontId="19" fillId="2" borderId="0" xfId="0" applyNumberFormat="1" applyFont="1" applyFill="1" applyProtection="1">
      <protection locked="0"/>
    </xf>
    <xf numFmtId="0" fontId="19" fillId="2" borderId="0" xfId="0" applyFont="1" applyFill="1" applyAlignment="1" applyProtection="1">
      <alignment horizontal="left"/>
      <protection locked="0"/>
    </xf>
    <xf numFmtId="167" fontId="3" fillId="2" borderId="1" xfId="0" applyNumberFormat="1" applyFont="1" applyFill="1" applyBorder="1" applyAlignment="1" applyProtection="1">
      <alignment horizontal="center" vertical="center"/>
      <protection locked="0"/>
    </xf>
    <xf numFmtId="0" fontId="10" fillId="0" borderId="3" xfId="0" applyFont="1" applyFill="1" applyBorder="1" applyAlignment="1">
      <alignment horizontal="center"/>
    </xf>
    <xf numFmtId="0" fontId="11" fillId="6" borderId="1" xfId="0" applyFont="1" applyFill="1" applyBorder="1" applyAlignment="1" applyProtection="1">
      <alignment horizontal="center" vertical="center"/>
      <protection locked="0"/>
    </xf>
    <xf numFmtId="0" fontId="11" fillId="2" borderId="0" xfId="0" applyFont="1" applyFill="1" applyProtection="1">
      <protection locked="0"/>
    </xf>
    <xf numFmtId="0" fontId="11" fillId="2" borderId="1" xfId="0" applyFont="1" applyFill="1" applyBorder="1" applyAlignment="1" applyProtection="1">
      <alignment horizontal="center" vertical="center"/>
      <protection locked="0"/>
    </xf>
    <xf numFmtId="3" fontId="11" fillId="2" borderId="1" xfId="0" applyNumberFormat="1" applyFont="1" applyFill="1" applyBorder="1" applyAlignment="1" applyProtection="1">
      <alignment horizontal="center" vertical="center"/>
      <protection locked="0"/>
    </xf>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6" borderId="1" xfId="0" applyFont="1" applyFill="1" applyBorder="1" applyAlignment="1" applyProtection="1">
      <alignment horizontal="center" vertical="center" wrapText="1"/>
      <protection locked="0"/>
    </xf>
    <xf numFmtId="3" fontId="22" fillId="5" borderId="1" xfId="0" applyNumberFormat="1" applyFont="1" applyFill="1" applyBorder="1" applyAlignment="1">
      <alignment horizontal="center" vertical="center"/>
    </xf>
    <xf numFmtId="1" fontId="16" fillId="2" borderId="1" xfId="0" applyNumberFormat="1" applyFont="1" applyFill="1" applyBorder="1" applyAlignment="1" applyProtection="1">
      <alignment horizontal="center" vertical="center"/>
      <protection locked="0"/>
    </xf>
    <xf numFmtId="3" fontId="16" fillId="2" borderId="1" xfId="0" applyNumberFormat="1" applyFont="1" applyFill="1" applyBorder="1" applyAlignment="1" applyProtection="1">
      <alignment horizontal="center" vertical="center"/>
      <protection locked="0"/>
    </xf>
    <xf numFmtId="3" fontId="11" fillId="4" borderId="1" xfId="0" applyNumberFormat="1" applyFont="1" applyFill="1" applyBorder="1" applyAlignment="1" applyProtection="1">
      <alignment horizontal="center" vertical="center"/>
      <protection locked="0"/>
    </xf>
    <xf numFmtId="0" fontId="20" fillId="5" borderId="1" xfId="0" applyFont="1" applyFill="1" applyBorder="1" applyAlignment="1" applyProtection="1">
      <alignment horizontal="center" vertical="center"/>
      <protection locked="0"/>
    </xf>
    <xf numFmtId="3" fontId="16" fillId="0" borderId="1" xfId="0" applyNumberFormat="1" applyFont="1" applyBorder="1" applyAlignment="1">
      <alignment horizontal="center" vertical="center"/>
    </xf>
    <xf numFmtId="3" fontId="23" fillId="4" borderId="1" xfId="0" applyNumberFormat="1" applyFont="1" applyFill="1" applyBorder="1" applyAlignment="1" applyProtection="1">
      <alignment horizontal="center" vertical="center"/>
      <protection locked="0"/>
    </xf>
    <xf numFmtId="3" fontId="18" fillId="5" borderId="1" xfId="0" applyNumberFormat="1" applyFont="1" applyFill="1" applyBorder="1" applyAlignment="1" applyProtection="1">
      <alignment horizontal="center" vertical="center"/>
      <protection locked="0"/>
    </xf>
    <xf numFmtId="2" fontId="24" fillId="2" borderId="1" xfId="0" applyNumberFormat="1" applyFont="1" applyFill="1" applyBorder="1" applyAlignment="1" applyProtection="1">
      <alignment horizontal="center" vertical="center"/>
      <protection locked="0"/>
    </xf>
    <xf numFmtId="0" fontId="24" fillId="6" borderId="1" xfId="0" applyFont="1" applyFill="1" applyBorder="1" applyAlignment="1" applyProtection="1">
      <alignment horizontal="center" vertical="center" wrapText="1"/>
      <protection locked="0"/>
    </xf>
    <xf numFmtId="3" fontId="24" fillId="2" borderId="1" xfId="0" applyNumberFormat="1" applyFont="1" applyFill="1" applyBorder="1" applyAlignment="1" applyProtection="1">
      <alignment horizontal="center" vertical="center"/>
      <protection locked="0"/>
    </xf>
    <xf numFmtId="1" fontId="24" fillId="2" borderId="1" xfId="0" applyNumberFormat="1" applyFont="1" applyFill="1" applyBorder="1" applyAlignment="1" applyProtection="1">
      <alignment horizontal="center" vertical="center"/>
      <protection locked="0"/>
    </xf>
    <xf numFmtId="164" fontId="5" fillId="7" borderId="1" xfId="0" applyNumberFormat="1" applyFont="1" applyFill="1" applyBorder="1" applyAlignment="1"/>
    <xf numFmtId="167" fontId="24" fillId="2" borderId="1" xfId="0" applyNumberFormat="1" applyFont="1" applyFill="1" applyBorder="1" applyAlignment="1" applyProtection="1">
      <alignment horizontal="center" vertical="center"/>
      <protection locked="0"/>
    </xf>
    <xf numFmtId="0" fontId="2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26" fillId="2"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4" fillId="4" borderId="1" xfId="0" applyFont="1" applyFill="1" applyBorder="1" applyAlignment="1"/>
    <xf numFmtId="164" fontId="14" fillId="4" borderId="1" xfId="0" applyNumberFormat="1" applyFont="1" applyFill="1" applyBorder="1" applyAlignment="1"/>
    <xf numFmtId="165" fontId="12" fillId="2" borderId="1" xfId="0" applyNumberFormat="1"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2" fontId="15" fillId="4" borderId="1" xfId="0" applyNumberFormat="1" applyFont="1" applyFill="1" applyBorder="1" applyAlignment="1" applyProtection="1">
      <alignment horizontal="center" vertical="center"/>
      <protection locked="0"/>
    </xf>
    <xf numFmtId="0" fontId="0" fillId="2" borderId="0" xfId="0" applyFill="1" applyAlignment="1">
      <alignment horizontal="center" vertical="center"/>
    </xf>
    <xf numFmtId="0" fontId="29" fillId="9" borderId="1" xfId="0" applyFont="1" applyFill="1" applyBorder="1" applyAlignment="1">
      <alignment horizontal="center"/>
    </xf>
    <xf numFmtId="164" fontId="30" fillId="10" borderId="1" xfId="0" applyNumberFormat="1" applyFont="1" applyFill="1" applyBorder="1" applyAlignment="1">
      <alignment horizontal="center" vertical="center"/>
    </xf>
    <xf numFmtId="2" fontId="14" fillId="7" borderId="1" xfId="0" applyNumberFormat="1" applyFont="1" applyFill="1" applyBorder="1" applyAlignment="1">
      <alignment horizontal="center" vertical="center"/>
    </xf>
    <xf numFmtId="2" fontId="14" fillId="11" borderId="1" xfId="0" applyNumberFormat="1" applyFont="1" applyFill="1" applyBorder="1" applyAlignment="1">
      <alignment horizontal="center" vertical="center"/>
    </xf>
    <xf numFmtId="2" fontId="14" fillId="8" borderId="1" xfId="0" applyNumberFormat="1" applyFont="1" applyFill="1" applyBorder="1" applyAlignment="1">
      <alignment horizontal="center" vertical="center"/>
    </xf>
    <xf numFmtId="2" fontId="14" fillId="6" borderId="1" xfId="0" applyNumberFormat="1" applyFont="1" applyFill="1" applyBorder="1" applyAlignment="1">
      <alignment horizontal="center" vertical="center"/>
    </xf>
    <xf numFmtId="164" fontId="14" fillId="4" borderId="1" xfId="0" applyNumberFormat="1" applyFont="1" applyFill="1" applyBorder="1" applyAlignment="1">
      <alignment horizontal="center" vertical="center"/>
    </xf>
    <xf numFmtId="164" fontId="27" fillId="12" borderId="1" xfId="0" applyNumberFormat="1" applyFont="1" applyFill="1" applyBorder="1" applyAlignment="1">
      <alignment horizontal="center" vertical="center"/>
    </xf>
    <xf numFmtId="2" fontId="27" fillId="2" borderId="0" xfId="0" applyNumberFormat="1" applyFont="1" applyFill="1" applyAlignment="1">
      <alignment horizontal="center" vertical="center"/>
    </xf>
    <xf numFmtId="164" fontId="31" fillId="4" borderId="1" xfId="0" applyNumberFormat="1" applyFont="1" applyFill="1" applyBorder="1" applyAlignment="1">
      <alignment horizontal="center" vertical="center"/>
    </xf>
    <xf numFmtId="164" fontId="21" fillId="4" borderId="1" xfId="0" applyNumberFormat="1" applyFont="1" applyFill="1" applyBorder="1" applyAlignment="1">
      <alignment horizontal="center" vertical="center"/>
    </xf>
    <xf numFmtId="164" fontId="27" fillId="8" borderId="1" xfId="0" applyNumberFormat="1" applyFont="1" applyFill="1" applyBorder="1" applyAlignment="1">
      <alignment horizontal="center" vertical="center"/>
    </xf>
    <xf numFmtId="0" fontId="28" fillId="7" borderId="1" xfId="0" applyFont="1" applyFill="1" applyBorder="1" applyAlignment="1">
      <alignment horizontal="center" vertical="center"/>
    </xf>
    <xf numFmtId="0" fontId="28" fillId="8" borderId="1" xfId="0" applyFont="1" applyFill="1" applyBorder="1" applyAlignment="1">
      <alignment horizontal="center" vertical="center"/>
    </xf>
    <xf numFmtId="0" fontId="28" fillId="6" borderId="1" xfId="0" applyFont="1" applyFill="1" applyBorder="1" applyAlignment="1">
      <alignment horizontal="center" vertical="center"/>
    </xf>
    <xf numFmtId="164" fontId="27" fillId="7" borderId="1" xfId="0" applyNumberFormat="1" applyFont="1" applyFill="1" applyBorder="1" applyAlignment="1">
      <alignment horizontal="center" vertical="center"/>
    </xf>
    <xf numFmtId="164" fontId="27" fillId="6" borderId="1" xfId="0" applyNumberFormat="1" applyFont="1" applyFill="1" applyBorder="1" applyAlignment="1">
      <alignment horizontal="center" vertical="center"/>
    </xf>
    <xf numFmtId="167" fontId="32" fillId="5" borderId="1" xfId="0" applyNumberFormat="1" applyFont="1" applyFill="1" applyBorder="1" applyAlignment="1" applyProtection="1">
      <alignment horizontal="center" vertical="center"/>
      <protection locked="0"/>
    </xf>
    <xf numFmtId="0" fontId="25" fillId="0" borderId="3" xfId="0" applyFont="1" applyFill="1" applyBorder="1" applyAlignment="1">
      <alignment horizontal="center"/>
    </xf>
    <xf numFmtId="0" fontId="33" fillId="0" borderId="3" xfId="0" applyFont="1" applyFill="1" applyBorder="1" applyAlignment="1">
      <alignment horizontal="center"/>
    </xf>
    <xf numFmtId="0" fontId="5" fillId="4" borderId="1" xfId="0" applyFont="1" applyFill="1" applyBorder="1" applyAlignment="1"/>
    <xf numFmtId="0" fontId="3" fillId="6" borderId="1" xfId="0" applyFont="1" applyFill="1" applyBorder="1" applyAlignment="1" applyProtection="1">
      <alignment horizontal="center" vertical="center"/>
      <protection locked="0"/>
    </xf>
    <xf numFmtId="0" fontId="0" fillId="2" borderId="1" xfId="0" applyFill="1" applyBorder="1" applyProtection="1">
      <protection locked="0"/>
    </xf>
    <xf numFmtId="2" fontId="37" fillId="11" borderId="1" xfId="0" applyNumberFormat="1" applyFont="1" applyFill="1" applyBorder="1" applyAlignment="1">
      <alignment horizontal="center" vertical="center"/>
    </xf>
    <xf numFmtId="170" fontId="27" fillId="7" borderId="1" xfId="0" applyNumberFormat="1" applyFont="1" applyFill="1" applyBorder="1" applyAlignment="1">
      <alignment horizontal="center" vertical="center"/>
    </xf>
    <xf numFmtId="170" fontId="27" fillId="8" borderId="1" xfId="0" applyNumberFormat="1" applyFont="1" applyFill="1" applyBorder="1" applyAlignment="1">
      <alignment horizontal="center" vertical="center"/>
    </xf>
    <xf numFmtId="170" fontId="27" fillId="6" borderId="1" xfId="0" applyNumberFormat="1" applyFont="1" applyFill="1" applyBorder="1" applyAlignment="1">
      <alignment horizontal="center" vertical="center"/>
    </xf>
    <xf numFmtId="164" fontId="38" fillId="5" borderId="1" xfId="0" applyNumberFormat="1" applyFont="1" applyFill="1" applyBorder="1" applyAlignment="1">
      <alignment horizontal="center" vertical="center"/>
    </xf>
    <xf numFmtId="164" fontId="38" fillId="5" borderId="4" xfId="0" applyNumberFormat="1" applyFont="1" applyFill="1" applyBorder="1" applyAlignment="1">
      <alignment horizontal="center" vertical="center" wrapText="1"/>
    </xf>
    <xf numFmtId="0" fontId="19" fillId="6" borderId="1" xfId="0" applyFont="1" applyFill="1" applyBorder="1" applyAlignment="1" applyProtection="1">
      <alignment horizontal="center" vertical="center" wrapText="1"/>
      <protection locked="0"/>
    </xf>
    <xf numFmtId="0" fontId="35" fillId="3" borderId="0" xfId="0" applyFont="1" applyFill="1"/>
    <xf numFmtId="0" fontId="0" fillId="3" borderId="0" xfId="0" applyFill="1" applyProtection="1">
      <protection locked="0"/>
    </xf>
    <xf numFmtId="0" fontId="19" fillId="3" borderId="1"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protection locked="0"/>
    </xf>
    <xf numFmtId="3" fontId="11" fillId="3" borderId="1" xfId="0" applyNumberFormat="1" applyFont="1" applyFill="1" applyBorder="1" applyAlignment="1" applyProtection="1">
      <alignment horizontal="center" vertical="center"/>
      <protection locked="0"/>
    </xf>
    <xf numFmtId="0" fontId="35" fillId="2" borderId="0" xfId="0" applyFont="1" applyFill="1"/>
    <xf numFmtId="168" fontId="39" fillId="4" borderId="1" xfId="0" applyNumberFormat="1" applyFont="1" applyFill="1" applyBorder="1" applyAlignment="1" applyProtection="1">
      <alignment horizontal="center" vertical="center"/>
      <protection locked="0"/>
    </xf>
    <xf numFmtId="3" fontId="11" fillId="13" borderId="1" xfId="0" applyNumberFormat="1" applyFont="1" applyFill="1" applyBorder="1" applyAlignment="1">
      <alignment horizontal="center" vertical="center"/>
    </xf>
    <xf numFmtId="168" fontId="12" fillId="2" borderId="1" xfId="0" applyNumberFormat="1" applyFont="1" applyFill="1" applyBorder="1" applyAlignment="1" applyProtection="1">
      <alignment horizontal="center" vertical="center"/>
      <protection locked="0"/>
    </xf>
    <xf numFmtId="168" fontId="11" fillId="3" borderId="14" xfId="0" applyNumberFormat="1" applyFont="1" applyFill="1" applyBorder="1" applyAlignment="1" applyProtection="1">
      <alignment horizontal="center" vertical="center"/>
      <protection locked="0"/>
    </xf>
    <xf numFmtId="0" fontId="12" fillId="6" borderId="1" xfId="0" applyFont="1" applyFill="1" applyBorder="1" applyAlignment="1" applyProtection="1">
      <alignment horizontal="center" vertical="center" wrapText="1"/>
      <protection locked="0"/>
    </xf>
    <xf numFmtId="3" fontId="12" fillId="2" borderId="1" xfId="0" applyNumberFormat="1" applyFont="1" applyFill="1" applyBorder="1" applyAlignment="1" applyProtection="1">
      <alignment horizontal="center" vertical="center"/>
      <protection locked="0"/>
    </xf>
    <xf numFmtId="1" fontId="12" fillId="2" borderId="1" xfId="0" applyNumberFormat="1" applyFont="1" applyFill="1" applyBorder="1" applyAlignment="1" applyProtection="1">
      <alignment horizontal="center" vertical="center"/>
      <protection locked="0"/>
    </xf>
    <xf numFmtId="0" fontId="8" fillId="3" borderId="0" xfId="0" applyFont="1" applyFill="1" applyAlignment="1">
      <alignment horizontal="center" vertical="center"/>
    </xf>
    <xf numFmtId="0" fontId="17" fillId="5" borderId="0" xfId="0" applyFont="1" applyFill="1" applyAlignment="1" applyProtection="1">
      <alignment horizontal="center" vertical="center"/>
      <protection locked="0"/>
    </xf>
    <xf numFmtId="164" fontId="27" fillId="12" borderId="0" xfId="0" applyNumberFormat="1" applyFont="1" applyFill="1" applyAlignment="1">
      <alignment horizontal="center" vertical="center"/>
    </xf>
    <xf numFmtId="164" fontId="27" fillId="12" borderId="12" xfId="0" applyNumberFormat="1" applyFont="1" applyFill="1" applyBorder="1" applyAlignment="1">
      <alignment horizontal="center" vertical="center"/>
    </xf>
    <xf numFmtId="164" fontId="27" fillId="8" borderId="0" xfId="0" applyNumberFormat="1" applyFont="1" applyFill="1" applyAlignment="1">
      <alignment horizontal="center" vertical="center"/>
    </xf>
    <xf numFmtId="164" fontId="27" fillId="8" borderId="12" xfId="0" applyNumberFormat="1" applyFont="1" applyFill="1" applyBorder="1" applyAlignment="1">
      <alignment horizontal="center" vertical="center"/>
    </xf>
    <xf numFmtId="0" fontId="28" fillId="7" borderId="5" xfId="0" applyFont="1" applyFill="1" applyBorder="1" applyAlignment="1">
      <alignment horizontal="center" vertical="center"/>
    </xf>
    <xf numFmtId="0" fontId="28" fillId="7" borderId="7" xfId="0" applyFont="1" applyFill="1" applyBorder="1" applyAlignment="1">
      <alignment horizontal="center" vertical="center"/>
    </xf>
    <xf numFmtId="0" fontId="28" fillId="8" borderId="5" xfId="0" applyFont="1" applyFill="1" applyBorder="1" applyAlignment="1">
      <alignment horizontal="center" vertical="center"/>
    </xf>
    <xf numFmtId="0" fontId="28" fillId="8" borderId="7" xfId="0" applyFont="1" applyFill="1" applyBorder="1" applyAlignment="1">
      <alignment horizontal="center" vertical="center"/>
    </xf>
    <xf numFmtId="0" fontId="28" fillId="6" borderId="5" xfId="0" applyFont="1" applyFill="1" applyBorder="1" applyAlignment="1">
      <alignment horizontal="center" vertical="center"/>
    </xf>
    <xf numFmtId="0" fontId="28" fillId="6" borderId="7" xfId="0" applyFont="1" applyFill="1" applyBorder="1" applyAlignment="1">
      <alignment horizontal="center" vertical="center"/>
    </xf>
    <xf numFmtId="164" fontId="30" fillId="10" borderId="0" xfId="0" applyNumberFormat="1" applyFont="1" applyFill="1" applyAlignment="1">
      <alignment horizontal="center" vertical="center"/>
    </xf>
    <xf numFmtId="164" fontId="30" fillId="10" borderId="12" xfId="0" applyNumberFormat="1" applyFont="1" applyFill="1" applyBorder="1" applyAlignment="1">
      <alignment horizontal="center" vertical="center"/>
    </xf>
    <xf numFmtId="3" fontId="12" fillId="2" borderId="0" xfId="0" applyNumberFormat="1" applyFont="1" applyFill="1" applyAlignment="1" applyProtection="1">
      <alignment horizontal="center" vertical="center"/>
      <protection locked="0"/>
    </xf>
    <xf numFmtId="0" fontId="5" fillId="2" borderId="15" xfId="0" applyFont="1" applyFill="1" applyBorder="1" applyAlignment="1" applyProtection="1">
      <alignment horizontal="center"/>
      <protection locked="0"/>
    </xf>
    <xf numFmtId="0" fontId="5" fillId="2" borderId="16"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15" fillId="4" borderId="5" xfId="0" applyFont="1" applyFill="1" applyBorder="1" applyAlignment="1" applyProtection="1">
      <alignment horizontal="center" vertical="center"/>
      <protection locked="0"/>
    </xf>
    <xf numFmtId="0" fontId="15" fillId="4" borderId="7" xfId="0" applyFont="1" applyFill="1" applyBorder="1" applyAlignment="1" applyProtection="1">
      <alignment horizontal="center" vertical="center"/>
      <protection locked="0"/>
    </xf>
    <xf numFmtId="0" fontId="15" fillId="2" borderId="0" xfId="0" applyFont="1" applyFill="1" applyAlignment="1" applyProtection="1">
      <alignment horizontal="center"/>
      <protection locked="0"/>
    </xf>
    <xf numFmtId="0" fontId="3" fillId="4" borderId="8"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164" fontId="3" fillId="4" borderId="8" xfId="0" applyNumberFormat="1" applyFont="1" applyFill="1" applyBorder="1" applyAlignment="1" applyProtection="1">
      <alignment horizontal="center" vertical="center"/>
      <protection locked="0"/>
    </xf>
    <xf numFmtId="164" fontId="3" fillId="4" borderId="9" xfId="0" applyNumberFormat="1" applyFont="1" applyFill="1" applyBorder="1" applyAlignment="1" applyProtection="1">
      <alignment horizontal="center" vertical="center"/>
      <protection locked="0"/>
    </xf>
    <xf numFmtId="164" fontId="3" fillId="4" borderId="10" xfId="0" applyNumberFormat="1" applyFont="1" applyFill="1" applyBorder="1" applyAlignment="1" applyProtection="1">
      <alignment horizontal="center" vertical="center"/>
      <protection locked="0"/>
    </xf>
    <xf numFmtId="164" fontId="3" fillId="4" borderId="11" xfId="0" applyNumberFormat="1" applyFont="1" applyFill="1" applyBorder="1" applyAlignment="1" applyProtection="1">
      <alignment horizontal="center" vertical="center"/>
      <protection locked="0"/>
    </xf>
    <xf numFmtId="0" fontId="0" fillId="2" borderId="0" xfId="0" applyFill="1" applyAlignment="1" applyProtection="1">
      <alignment horizontal="center"/>
      <protection locked="0"/>
    </xf>
    <xf numFmtId="166" fontId="19" fillId="4" borderId="5" xfId="0" applyNumberFormat="1" applyFont="1" applyFill="1" applyBorder="1" applyAlignment="1" applyProtection="1">
      <alignment horizontal="center" vertical="center"/>
      <protection locked="0"/>
    </xf>
    <xf numFmtId="166" fontId="19" fillId="4" borderId="6" xfId="0" applyNumberFormat="1" applyFont="1" applyFill="1" applyBorder="1" applyAlignment="1" applyProtection="1">
      <alignment horizontal="center" vertical="center"/>
      <protection locked="0"/>
    </xf>
    <xf numFmtId="166" fontId="19" fillId="4" borderId="7" xfId="0" applyNumberFormat="1" applyFont="1" applyFill="1" applyBorder="1" applyAlignment="1" applyProtection="1">
      <alignment horizontal="center" vertical="center"/>
      <protection locked="0"/>
    </xf>
    <xf numFmtId="0" fontId="34" fillId="4" borderId="0" xfId="0" applyFont="1" applyFill="1" applyAlignment="1" applyProtection="1">
      <alignment horizontal="center" vertical="center"/>
      <protection locked="0"/>
    </xf>
    <xf numFmtId="168" fontId="30" fillId="5" borderId="0" xfId="0" applyNumberFormat="1" applyFont="1" applyFill="1" applyAlignment="1" applyProtection="1">
      <alignment horizontal="center" vertical="center"/>
      <protection locked="0"/>
    </xf>
    <xf numFmtId="4" fontId="36" fillId="5" borderId="13" xfId="0" applyNumberFormat="1" applyFont="1" applyFill="1" applyBorder="1" applyAlignment="1" applyProtection="1">
      <alignment horizontal="center" vertical="center"/>
      <protection locked="0"/>
    </xf>
    <xf numFmtId="4" fontId="36" fillId="5" borderId="0" xfId="0" applyNumberFormat="1" applyFont="1" applyFill="1" applyBorder="1" applyAlignment="1" applyProtection="1">
      <alignment horizontal="center" vertical="center"/>
      <protection locked="0"/>
    </xf>
    <xf numFmtId="169" fontId="36" fillId="5" borderId="0"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10.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11.xml.rels><?xml version="1.0" encoding="UTF-8" standalone="yes"?>
<Relationships xmlns="http://schemas.openxmlformats.org/package/2006/relationships"><Relationship Id="rId1" Type="http://schemas.openxmlformats.org/officeDocument/2006/relationships/hyperlink" Target="#'Problem 5'!A1"/></Relationships>
</file>

<file path=xl/drawings/_rels/drawing12.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13.xml.rels><?xml version="1.0" encoding="UTF-8" standalone="yes"?>
<Relationships xmlns="http://schemas.openxmlformats.org/package/2006/relationships"><Relationship Id="rId1" Type="http://schemas.openxmlformats.org/officeDocument/2006/relationships/hyperlink" Target="#'Problem 6'!A1"/></Relationships>
</file>

<file path=xl/drawings/_rels/drawing14.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15.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6.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blem 8'!A1"/></Relationships>
</file>

<file path=xl/drawings/_rels/drawing18.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19.xml.rels><?xml version="1.0" encoding="UTF-8" standalone="yes"?>
<Relationships xmlns="http://schemas.openxmlformats.org/package/2006/relationships"><Relationship Id="rId1" Type="http://schemas.openxmlformats.org/officeDocument/2006/relationships/hyperlink" Target="#'Problem 9'!A1"/></Relationships>
</file>

<file path=xl/drawings/_rels/drawing2.xml.rels><?xml version="1.0" encoding="UTF-8" standalone="yes"?>
<Relationships xmlns="http://schemas.openxmlformats.org/package/2006/relationships"><Relationship Id="rId8" Type="http://schemas.openxmlformats.org/officeDocument/2006/relationships/hyperlink" Target="#'Problem 8'!A1"/><Relationship Id="rId13" Type="http://schemas.openxmlformats.org/officeDocument/2006/relationships/hyperlink" Target="#'Problem 11'!A1"/><Relationship Id="rId3" Type="http://schemas.openxmlformats.org/officeDocument/2006/relationships/hyperlink" Target="#'Problem 3'!A1"/><Relationship Id="rId7" Type="http://schemas.openxmlformats.org/officeDocument/2006/relationships/hyperlink" Target="#'Problem 7'!A1"/><Relationship Id="rId12" Type="http://schemas.openxmlformats.org/officeDocument/2006/relationships/hyperlink" Target="#'9'!A1"/><Relationship Id="rId2" Type="http://schemas.openxmlformats.org/officeDocument/2006/relationships/hyperlink" Target="#'Problem 2'!A1"/><Relationship Id="rId1" Type="http://schemas.openxmlformats.org/officeDocument/2006/relationships/hyperlink" Target="#'Problem 1'!A1"/><Relationship Id="rId6" Type="http://schemas.openxmlformats.org/officeDocument/2006/relationships/hyperlink" Target="#'Problem 10'!A1"/><Relationship Id="rId11" Type="http://schemas.openxmlformats.org/officeDocument/2006/relationships/hyperlink" Target="#'Problem 6'!A1"/><Relationship Id="rId5" Type="http://schemas.openxmlformats.org/officeDocument/2006/relationships/hyperlink" Target="#'Problem 5'!A1"/><Relationship Id="rId10" Type="http://schemas.openxmlformats.org/officeDocument/2006/relationships/hyperlink" Target="#'Problem 9'!A1"/><Relationship Id="rId4" Type="http://schemas.openxmlformats.org/officeDocument/2006/relationships/hyperlink" Target="#'Problem 4'!A1"/><Relationship Id="rId9" Type="http://schemas.openxmlformats.org/officeDocument/2006/relationships/hyperlink" Target="#FirstPage!A1"/></Relationships>
</file>

<file path=xl/drawings/_rels/drawing20.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21.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22.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23.xml.rels><?xml version="1.0" encoding="UTF-8" standalone="yes"?>
<Relationships xmlns="http://schemas.openxmlformats.org/package/2006/relationships"><Relationship Id="rId1" Type="http://schemas.openxmlformats.org/officeDocument/2006/relationships/hyperlink" Target="#'Problem 11'!A1"/></Relationships>
</file>

<file path=xl/drawings/_rels/drawing24.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blem 1'!A1"/></Relationships>
</file>

<file path=xl/drawings/_rels/drawing4.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5.xml.rels><?xml version="1.0" encoding="UTF-8" standalone="yes"?>
<Relationships xmlns="http://schemas.openxmlformats.org/package/2006/relationships"><Relationship Id="rId1" Type="http://schemas.openxmlformats.org/officeDocument/2006/relationships/hyperlink" Target="#'Problem 2'!A1"/></Relationships>
</file>

<file path=xl/drawings/_rels/drawing6.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7.xml.rels><?xml version="1.0" encoding="UTF-8" standalone="yes"?>
<Relationships xmlns="http://schemas.openxmlformats.org/package/2006/relationships"><Relationship Id="rId1" Type="http://schemas.openxmlformats.org/officeDocument/2006/relationships/hyperlink" Target="#'Problem 3'!A1"/></Relationships>
</file>

<file path=xl/drawings/_rels/drawing8.xml.rels><?xml version="1.0" encoding="UTF-8" standalone="yes"?>
<Relationships xmlns="http://schemas.openxmlformats.org/package/2006/relationships"><Relationship Id="rId1" Type="http://schemas.openxmlformats.org/officeDocument/2006/relationships/hyperlink" Target="#'Exam Content '!A1"/></Relationships>
</file>

<file path=xl/drawings/_rels/drawing9.xml.rels><?xml version="1.0" encoding="UTF-8" standalone="yes"?>
<Relationships xmlns="http://schemas.openxmlformats.org/package/2006/relationships"><Relationship Id="rId1" Type="http://schemas.openxmlformats.org/officeDocument/2006/relationships/hyperlink" Target="#'Problem 4'!A1"/></Relationships>
</file>

<file path=xl/drawings/drawing1.xml><?xml version="1.0" encoding="utf-8"?>
<xdr:wsDr xmlns:xdr="http://schemas.openxmlformats.org/drawingml/2006/spreadsheetDrawing" xmlns:a="http://schemas.openxmlformats.org/drawingml/2006/main">
  <xdr:twoCellAnchor>
    <xdr:from>
      <xdr:col>14</xdr:col>
      <xdr:colOff>226333</xdr:colOff>
      <xdr:row>2</xdr:row>
      <xdr:rowOff>0</xdr:rowOff>
    </xdr:from>
    <xdr:to>
      <xdr:col>27</xdr:col>
      <xdr:colOff>390525</xdr:colOff>
      <xdr:row>8</xdr:row>
      <xdr:rowOff>168275</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9370333" y="620939"/>
          <a:ext cx="8088992" cy="1452336"/>
        </a:xfrm>
        <a:prstGeom prst="roundRect">
          <a:avLst/>
        </a:prstGeom>
        <a:solidFill>
          <a:srgbClr val="FFC000"/>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1"/>
              </a:solidFill>
              <a:latin typeface="Lucida Bright" panose="02040602050505020304" pitchFamily="18" charset="0"/>
            </a:rPr>
            <a:t>CSUSM</a:t>
          </a:r>
          <a:endParaRPr lang="en-US" sz="4000" b="1">
            <a:solidFill>
              <a:schemeClr val="tx1"/>
            </a:solidFill>
            <a:latin typeface="Lucida Bright" panose="02040602050505020304" pitchFamily="18" charset="0"/>
          </a:endParaRPr>
        </a:p>
      </xdr:txBody>
    </xdr:sp>
    <xdr:clientData/>
  </xdr:twoCellAnchor>
  <xdr:twoCellAnchor>
    <xdr:from>
      <xdr:col>18</xdr:col>
      <xdr:colOff>103216</xdr:colOff>
      <xdr:row>43</xdr:row>
      <xdr:rowOff>111013</xdr:rowOff>
    </xdr:from>
    <xdr:to>
      <xdr:col>23</xdr:col>
      <xdr:colOff>538645</xdr:colOff>
      <xdr:row>50</xdr:row>
      <xdr:rowOff>66109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1350336" y="7974853"/>
          <a:ext cx="3559629" cy="12352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14</xdr:col>
      <xdr:colOff>336903</xdr:colOff>
      <xdr:row>22</xdr:row>
      <xdr:rowOff>110028</xdr:rowOff>
    </xdr:from>
    <xdr:to>
      <xdr:col>27</xdr:col>
      <xdr:colOff>209903</xdr:colOff>
      <xdr:row>40</xdr:row>
      <xdr:rowOff>91440</xdr:rowOff>
    </xdr:to>
    <xdr:sp macro="" textlink="">
      <xdr:nvSpPr>
        <xdr:cNvPr id="11" name="Rounded Rectangle 3">
          <a:extLst>
            <a:ext uri="{FF2B5EF4-FFF2-40B4-BE49-F238E27FC236}">
              <a16:creationId xmlns:a16="http://schemas.microsoft.com/office/drawing/2014/main" id="{00000000-0008-0000-0000-00000B000000}"/>
            </a:ext>
          </a:extLst>
        </xdr:cNvPr>
        <xdr:cNvSpPr/>
      </xdr:nvSpPr>
      <xdr:spPr>
        <a:xfrm>
          <a:off x="9084663" y="4133388"/>
          <a:ext cx="7995920" cy="327325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5400" b="1" baseline="0">
              <a:solidFill>
                <a:schemeClr val="accent1">
                  <a:lumMod val="50000"/>
                </a:schemeClr>
              </a:solidFill>
              <a:latin typeface="Lucida Bright" panose="02040602050505020304" pitchFamily="18" charset="0"/>
            </a:rPr>
            <a:t>Practice Problems 3</a:t>
          </a:r>
        </a:p>
        <a:p>
          <a:pPr algn="ctr"/>
          <a:r>
            <a:rPr lang="en-US" sz="5400" b="1" baseline="0">
              <a:solidFill>
                <a:schemeClr val="accent1">
                  <a:lumMod val="50000"/>
                </a:schemeClr>
              </a:solidFill>
              <a:latin typeface="Lucida Bright" panose="02040602050505020304" pitchFamily="18" charset="0"/>
            </a:rPr>
            <a:t> </a:t>
          </a:r>
          <a:r>
            <a:rPr lang="en-US" sz="5400" b="1" baseline="0">
              <a:solidFill>
                <a:srgbClr val="C00000"/>
              </a:solidFill>
              <a:latin typeface="Lucida Bright" panose="02040602050505020304" pitchFamily="18" charset="0"/>
            </a:rPr>
            <a:t>Master </a:t>
          </a:r>
          <a:endParaRPr lang="en-US" sz="2400" b="1" baseline="0">
            <a:solidFill>
              <a:srgbClr val="C00000"/>
            </a:solidFill>
            <a:latin typeface="Lucida Bright" panose="02040602050505020304" pitchFamily="18" charset="0"/>
          </a:endParaRPr>
        </a:p>
        <a:p>
          <a:pPr algn="ctr"/>
          <a:r>
            <a:rPr lang="en-US" sz="2400" b="1" baseline="0">
              <a:solidFill>
                <a:schemeClr val="accent3">
                  <a:lumMod val="50000"/>
                </a:schemeClr>
              </a:solidFill>
              <a:latin typeface="Lucida Bright" panose="02040602050505020304" pitchFamily="18" charset="0"/>
            </a:rPr>
            <a:t>4/20/22</a:t>
          </a:r>
        </a:p>
        <a:p>
          <a:pPr algn="ctr"/>
          <a:endParaRPr lang="en-US" sz="3600" b="1" baseline="0">
            <a:solidFill>
              <a:schemeClr val="tx2">
                <a:lumMod val="50000"/>
              </a:schemeClr>
            </a:solidFill>
            <a:latin typeface="Lucida Bright" panose="02040602050505020304" pitchFamily="18" charset="0"/>
          </a:endParaRPr>
        </a:p>
      </xdr:txBody>
    </xdr:sp>
    <xdr:clientData/>
  </xdr:twoCellAnchor>
  <xdr:twoCellAnchor>
    <xdr:from>
      <xdr:col>17</xdr:col>
      <xdr:colOff>553713</xdr:colOff>
      <xdr:row>11</xdr:row>
      <xdr:rowOff>141918</xdr:rowOff>
    </xdr:from>
    <xdr:to>
      <xdr:col>23</xdr:col>
      <xdr:colOff>368253</xdr:colOff>
      <xdr:row>18</xdr:row>
      <xdr:rowOff>97014</xdr:rowOff>
    </xdr:to>
    <xdr:sp macro="" textlink="">
      <xdr:nvSpPr>
        <xdr:cNvPr id="12" name="Rounded Rectangle 3">
          <a:extLst>
            <a:ext uri="{FF2B5EF4-FFF2-40B4-BE49-F238E27FC236}">
              <a16:creationId xmlns:a16="http://schemas.microsoft.com/office/drawing/2014/main" id="{00000000-0008-0000-0000-00000C000000}"/>
            </a:ext>
          </a:extLst>
        </xdr:cNvPr>
        <xdr:cNvSpPr/>
      </xdr:nvSpPr>
      <xdr:spPr>
        <a:xfrm>
          <a:off x="11108824" y="2159807"/>
          <a:ext cx="3539873" cy="12392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chemeClr val="tx2">
                  <a:lumMod val="50000"/>
                </a:schemeClr>
              </a:solidFill>
              <a:latin typeface="Lucida Bright" panose="02040602050505020304" pitchFamily="18" charset="0"/>
            </a:rPr>
            <a:t>BUS</a:t>
          </a:r>
          <a:r>
            <a:rPr lang="en-US" sz="4400" b="1" baseline="0">
              <a:solidFill>
                <a:schemeClr val="tx2">
                  <a:lumMod val="50000"/>
                </a:schemeClr>
              </a:solidFill>
              <a:latin typeface="Lucida Bright" panose="02040602050505020304" pitchFamily="18" charset="0"/>
            </a:rPr>
            <a:t> 322</a:t>
          </a:r>
          <a:endParaRPr lang="en-US" sz="4400" b="1">
            <a:solidFill>
              <a:schemeClr val="tx2">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99219</xdr:colOff>
      <xdr:row>1</xdr:row>
      <xdr:rowOff>128134</xdr:rowOff>
    </xdr:from>
    <xdr:to>
      <xdr:col>3</xdr:col>
      <xdr:colOff>206375</xdr:colOff>
      <xdr:row>6</xdr:row>
      <xdr:rowOff>158750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702469" y="318634"/>
          <a:ext cx="1313656" cy="983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4</xdr:col>
      <xdr:colOff>539750</xdr:colOff>
      <xdr:row>1</xdr:row>
      <xdr:rowOff>142875</xdr:rowOff>
    </xdr:from>
    <xdr:to>
      <xdr:col>13</xdr:col>
      <xdr:colOff>530678</xdr:colOff>
      <xdr:row>7</xdr:row>
      <xdr:rowOff>63500</xdr:rowOff>
    </xdr:to>
    <xdr:sp macro="" textlink="">
      <xdr:nvSpPr>
        <xdr:cNvPr id="15" name="Rounded Rectangle 1">
          <a:extLst>
            <a:ext uri="{FF2B5EF4-FFF2-40B4-BE49-F238E27FC236}">
              <a16:creationId xmlns:a16="http://schemas.microsoft.com/office/drawing/2014/main" id="{00000000-0008-0000-0500-00000F000000}"/>
            </a:ext>
          </a:extLst>
        </xdr:cNvPr>
        <xdr:cNvSpPr/>
      </xdr:nvSpPr>
      <xdr:spPr>
        <a:xfrm>
          <a:off x="2989036" y="333375"/>
          <a:ext cx="5501821"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4</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0</xdr:col>
      <xdr:colOff>604157</xdr:colOff>
      <xdr:row>8</xdr:row>
      <xdr:rowOff>162606</xdr:rowOff>
    </xdr:from>
    <xdr:to>
      <xdr:col>14</xdr:col>
      <xdr:colOff>558800</xdr:colOff>
      <xdr:row>23</xdr:row>
      <xdr:rowOff>141515</xdr:rowOff>
    </xdr:to>
    <xdr:sp macro="" textlink="">
      <xdr:nvSpPr>
        <xdr:cNvPr id="21" name="TextBox 20">
          <a:extLst>
            <a:ext uri="{FF2B5EF4-FFF2-40B4-BE49-F238E27FC236}">
              <a16:creationId xmlns:a16="http://schemas.microsoft.com/office/drawing/2014/main" id="{C1DB7101-96F3-4D85-95E1-94DA5D46F349}"/>
            </a:ext>
          </a:extLst>
        </xdr:cNvPr>
        <xdr:cNvSpPr txBox="1"/>
      </xdr:nvSpPr>
      <xdr:spPr>
        <a:xfrm>
          <a:off x="604157" y="1585006"/>
          <a:ext cx="8666843" cy="26459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latin typeface="Lucida Bright" panose="02040602050505020304" pitchFamily="18" charset="0"/>
            </a:rPr>
            <a:t>Given the following vector of state probabilities and the accompanying matrix of transition</a:t>
          </a:r>
          <a:r>
            <a:rPr lang="en-US" sz="2400" baseline="0">
              <a:latin typeface="Lucida Bright" panose="02040602050505020304" pitchFamily="18" charset="0"/>
            </a:rPr>
            <a:t> probabilities calculate which store will have the largest gain in the market share over the next  two time periods. </a:t>
          </a:r>
        </a:p>
        <a:p>
          <a:endParaRPr lang="en-US" sz="2400" baseline="0">
            <a:latin typeface="Lucida Bright" panose="02040602050505020304" pitchFamily="18" charset="0"/>
          </a:endParaRPr>
        </a:p>
        <a:p>
          <a:r>
            <a:rPr lang="en-US" sz="2400" baseline="0">
              <a:latin typeface="Lucida Bright" panose="02040602050505020304" pitchFamily="18" charset="0"/>
            </a:rPr>
            <a:t>Select One : A, B, C.</a:t>
          </a:r>
          <a:endParaRPr lang="en-US" sz="2400">
            <a:latin typeface="Lucida Bright" panose="02040602050505020304" pitchFamily="18" charset="0"/>
          </a:endParaRPr>
        </a:p>
      </xdr:txBody>
    </xdr:sp>
    <xdr:clientData/>
  </xdr:twoCellAnchor>
  <xdr:twoCellAnchor>
    <xdr:from>
      <xdr:col>14</xdr:col>
      <xdr:colOff>53066</xdr:colOff>
      <xdr:row>52</xdr:row>
      <xdr:rowOff>126817</xdr:rowOff>
    </xdr:from>
    <xdr:to>
      <xdr:col>14</xdr:col>
      <xdr:colOff>571951</xdr:colOff>
      <xdr:row>59</xdr:row>
      <xdr:rowOff>111125</xdr:rowOff>
    </xdr:to>
    <xdr:sp macro="" textlink="">
      <xdr:nvSpPr>
        <xdr:cNvPr id="24" name="Right Brace 23">
          <a:extLst>
            <a:ext uri="{FF2B5EF4-FFF2-40B4-BE49-F238E27FC236}">
              <a16:creationId xmlns:a16="http://schemas.microsoft.com/office/drawing/2014/main" id="{FD13E259-B3F8-427F-B39D-D83636A24A1E}"/>
            </a:ext>
          </a:extLst>
        </xdr:cNvPr>
        <xdr:cNvSpPr/>
      </xdr:nvSpPr>
      <xdr:spPr>
        <a:xfrm rot="10800000" flipV="1">
          <a:off x="8800826" y="10619557"/>
          <a:ext cx="518885" cy="195788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261937</xdr:colOff>
      <xdr:row>42</xdr:row>
      <xdr:rowOff>137795</xdr:rowOff>
    </xdr:from>
    <xdr:to>
      <xdr:col>27</xdr:col>
      <xdr:colOff>274320</xdr:colOff>
      <xdr:row>42</xdr:row>
      <xdr:rowOff>158749</xdr:rowOff>
    </xdr:to>
    <xdr:cxnSp macro="">
      <xdr:nvCxnSpPr>
        <xdr:cNvPr id="26" name="Straight Connector 25">
          <a:extLst>
            <a:ext uri="{FF2B5EF4-FFF2-40B4-BE49-F238E27FC236}">
              <a16:creationId xmlns:a16="http://schemas.microsoft.com/office/drawing/2014/main" id="{44ACBD8E-D77B-4EA1-A043-24F5A190C86B}"/>
            </a:ext>
          </a:extLst>
        </xdr:cNvPr>
        <xdr:cNvCxnSpPr/>
      </xdr:nvCxnSpPr>
      <xdr:spPr>
        <a:xfrm flipV="1">
          <a:off x="2136457" y="8801735"/>
          <a:ext cx="17972723"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178594</xdr:colOff>
      <xdr:row>28</xdr:row>
      <xdr:rowOff>158750</xdr:rowOff>
    </xdr:from>
    <xdr:to>
      <xdr:col>12</xdr:col>
      <xdr:colOff>302760</xdr:colOff>
      <xdr:row>31</xdr:row>
      <xdr:rowOff>325436</xdr:rowOff>
    </xdr:to>
    <xdr:sp macro="" textlink="">
      <xdr:nvSpPr>
        <xdr:cNvPr id="27" name="Rounded Rectangular Callout 14">
          <a:extLst>
            <a:ext uri="{FF2B5EF4-FFF2-40B4-BE49-F238E27FC236}">
              <a16:creationId xmlns:a16="http://schemas.microsoft.com/office/drawing/2014/main" id="{1FD91359-5B13-4CE5-8452-F1A6930477F9}"/>
            </a:ext>
          </a:extLst>
        </xdr:cNvPr>
        <xdr:cNvSpPr/>
      </xdr:nvSpPr>
      <xdr:spPr>
        <a:xfrm>
          <a:off x="5177314" y="5279390"/>
          <a:ext cx="2623526" cy="1081086"/>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Base market shares at the beginning of the period 1 (Given)</a:t>
          </a:r>
        </a:p>
      </xdr:txBody>
    </xdr:sp>
    <xdr:clientData/>
  </xdr:twoCellAnchor>
  <xdr:twoCellAnchor>
    <xdr:from>
      <xdr:col>8</xdr:col>
      <xdr:colOff>571500</xdr:colOff>
      <xdr:row>51</xdr:row>
      <xdr:rowOff>49213</xdr:rowOff>
    </xdr:from>
    <xdr:to>
      <xdr:col>12</xdr:col>
      <xdr:colOff>312284</xdr:colOff>
      <xdr:row>55</xdr:row>
      <xdr:rowOff>155621</xdr:rowOff>
    </xdr:to>
    <xdr:sp macro="" textlink="">
      <xdr:nvSpPr>
        <xdr:cNvPr id="29" name="Rounded Rectangular Callout 14">
          <a:extLst>
            <a:ext uri="{FF2B5EF4-FFF2-40B4-BE49-F238E27FC236}">
              <a16:creationId xmlns:a16="http://schemas.microsoft.com/office/drawing/2014/main" id="{C75E7DEA-94A3-4069-A57E-625ACA860EFE}"/>
            </a:ext>
          </a:extLst>
        </xdr:cNvPr>
        <xdr:cNvSpPr/>
      </xdr:nvSpPr>
      <xdr:spPr>
        <a:xfrm>
          <a:off x="5570220" y="10359073"/>
          <a:ext cx="2240144" cy="1203688"/>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Predicted market shares</a:t>
          </a:r>
        </a:p>
        <a:p>
          <a:pPr algn="ctr"/>
          <a:r>
            <a:rPr lang="en-US" sz="1800" baseline="0">
              <a:solidFill>
                <a:schemeClr val="tx1"/>
              </a:solidFill>
            </a:rPr>
            <a:t>from the Period 1</a:t>
          </a:r>
        </a:p>
      </xdr:txBody>
    </xdr:sp>
    <xdr:clientData/>
  </xdr:twoCellAnchor>
  <xdr:twoCellAnchor>
    <xdr:from>
      <xdr:col>15</xdr:col>
      <xdr:colOff>460375</xdr:colOff>
      <xdr:row>38</xdr:row>
      <xdr:rowOff>79375</xdr:rowOff>
    </xdr:from>
    <xdr:to>
      <xdr:col>19</xdr:col>
      <xdr:colOff>857250</xdr:colOff>
      <xdr:row>52</xdr:row>
      <xdr:rowOff>95250</xdr:rowOff>
    </xdr:to>
    <xdr:cxnSp macro="">
      <xdr:nvCxnSpPr>
        <xdr:cNvPr id="31" name="Straight Arrow Connector 30">
          <a:extLst>
            <a:ext uri="{FF2B5EF4-FFF2-40B4-BE49-F238E27FC236}">
              <a16:creationId xmlns:a16="http://schemas.microsoft.com/office/drawing/2014/main" id="{92E8897D-CE3E-4A74-A185-6750F5BD90F8}"/>
            </a:ext>
          </a:extLst>
        </xdr:cNvPr>
        <xdr:cNvCxnSpPr/>
      </xdr:nvCxnSpPr>
      <xdr:spPr>
        <a:xfrm flipH="1">
          <a:off x="9916795" y="7867015"/>
          <a:ext cx="3924935" cy="272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7938</xdr:colOff>
      <xdr:row>28</xdr:row>
      <xdr:rowOff>79375</xdr:rowOff>
    </xdr:from>
    <xdr:to>
      <xdr:col>23</xdr:col>
      <xdr:colOff>15875</xdr:colOff>
      <xdr:row>32</xdr:row>
      <xdr:rowOff>127001</xdr:rowOff>
    </xdr:to>
    <xdr:sp macro="" textlink="">
      <xdr:nvSpPr>
        <xdr:cNvPr id="32" name="Rounded Rectangular Callout 14">
          <a:extLst>
            <a:ext uri="{FF2B5EF4-FFF2-40B4-BE49-F238E27FC236}">
              <a16:creationId xmlns:a16="http://schemas.microsoft.com/office/drawing/2014/main" id="{EE703C51-2B5A-403D-9440-5462E711A093}"/>
            </a:ext>
          </a:extLst>
        </xdr:cNvPr>
        <xdr:cNvSpPr/>
      </xdr:nvSpPr>
      <xdr:spPr>
        <a:xfrm>
          <a:off x="15422563" y="5413375"/>
          <a:ext cx="1373187" cy="1333501"/>
        </a:xfrm>
        <a:prstGeom prst="wedgeRoundRectCallout">
          <a:avLst>
            <a:gd name="adj1" fmla="val -89378"/>
            <a:gd name="adj2" fmla="val 141815"/>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End of the Period 1 market share</a:t>
          </a:r>
        </a:p>
      </xdr:txBody>
    </xdr:sp>
    <xdr:clientData/>
  </xdr:twoCellAnchor>
  <xdr:twoCellAnchor>
    <xdr:from>
      <xdr:col>4</xdr:col>
      <xdr:colOff>39687</xdr:colOff>
      <xdr:row>24</xdr:row>
      <xdr:rowOff>127001</xdr:rowOff>
    </xdr:from>
    <xdr:to>
      <xdr:col>7</xdr:col>
      <xdr:colOff>333375</xdr:colOff>
      <xdr:row>28</xdr:row>
      <xdr:rowOff>158750</xdr:rowOff>
    </xdr:to>
    <xdr:sp macro="" textlink="">
      <xdr:nvSpPr>
        <xdr:cNvPr id="33" name="TextBox 32">
          <a:extLst>
            <a:ext uri="{FF2B5EF4-FFF2-40B4-BE49-F238E27FC236}">
              <a16:creationId xmlns:a16="http://schemas.microsoft.com/office/drawing/2014/main" id="{9CFC9DC6-6B38-4096-B6A1-AD5A5D9538F5}"/>
            </a:ext>
          </a:extLst>
        </xdr:cNvPr>
        <xdr:cNvSpPr txBox="1"/>
      </xdr:nvSpPr>
      <xdr:spPr>
        <a:xfrm>
          <a:off x="2539047" y="4516121"/>
          <a:ext cx="2168208" cy="7632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48</xdr:row>
      <xdr:rowOff>188119</xdr:rowOff>
    </xdr:from>
    <xdr:to>
      <xdr:col>7</xdr:col>
      <xdr:colOff>381000</xdr:colOff>
      <xdr:row>52</xdr:row>
      <xdr:rowOff>164306</xdr:rowOff>
    </xdr:to>
    <xdr:sp macro="" textlink="">
      <xdr:nvSpPr>
        <xdr:cNvPr id="34" name="TextBox 33">
          <a:extLst>
            <a:ext uri="{FF2B5EF4-FFF2-40B4-BE49-F238E27FC236}">
              <a16:creationId xmlns:a16="http://schemas.microsoft.com/office/drawing/2014/main" id="{27C89A67-5D19-48CD-BB98-F09452CD72C2}"/>
            </a:ext>
          </a:extLst>
        </xdr:cNvPr>
        <xdr:cNvSpPr txBox="1"/>
      </xdr:nvSpPr>
      <xdr:spPr>
        <a:xfrm>
          <a:off x="2467450" y="9941719"/>
          <a:ext cx="2287430" cy="7153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23</xdr:col>
      <xdr:colOff>1588</xdr:colOff>
      <xdr:row>53</xdr:row>
      <xdr:rowOff>358775</xdr:rowOff>
    </xdr:from>
    <xdr:to>
      <xdr:col>29</xdr:col>
      <xdr:colOff>263525</xdr:colOff>
      <xdr:row>60</xdr:row>
      <xdr:rowOff>168274</xdr:rowOff>
    </xdr:to>
    <xdr:sp macro="" textlink="">
      <xdr:nvSpPr>
        <xdr:cNvPr id="36" name="Rounded Rectangular Callout 14">
          <a:extLst>
            <a:ext uri="{FF2B5EF4-FFF2-40B4-BE49-F238E27FC236}">
              <a16:creationId xmlns:a16="http://schemas.microsoft.com/office/drawing/2014/main" id="{BB75419F-B077-4D04-80C1-93CDE4F0CACD}"/>
            </a:ext>
          </a:extLst>
        </xdr:cNvPr>
        <xdr:cNvSpPr/>
      </xdr:nvSpPr>
      <xdr:spPr>
        <a:xfrm>
          <a:off x="17337088" y="11034395"/>
          <a:ext cx="4010977" cy="1783079"/>
        </a:xfrm>
        <a:prstGeom prst="wedgeRoundRectCallout">
          <a:avLst>
            <a:gd name="adj1" fmla="val -102466"/>
            <a:gd name="adj2" fmla="val 56799"/>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End of the Period 2 market share</a:t>
          </a:r>
        </a:p>
      </xdr:txBody>
    </xdr:sp>
    <xdr:clientData/>
  </xdr:twoCellAnchor>
  <xdr:twoCellAnchor>
    <xdr:from>
      <xdr:col>17</xdr:col>
      <xdr:colOff>587374</xdr:colOff>
      <xdr:row>69</xdr:row>
      <xdr:rowOff>95250</xdr:rowOff>
    </xdr:from>
    <xdr:to>
      <xdr:col>20</xdr:col>
      <xdr:colOff>968374</xdr:colOff>
      <xdr:row>72</xdr:row>
      <xdr:rowOff>55562</xdr:rowOff>
    </xdr:to>
    <xdr:sp macro="" textlink="">
      <xdr:nvSpPr>
        <xdr:cNvPr id="37" name="TextBox 36">
          <a:extLst>
            <a:ext uri="{FF2B5EF4-FFF2-40B4-BE49-F238E27FC236}">
              <a16:creationId xmlns:a16="http://schemas.microsoft.com/office/drawing/2014/main" id="{9384D29C-E06D-44A6-A69B-848BE87675EA}"/>
            </a:ext>
          </a:extLst>
        </xdr:cNvPr>
        <xdr:cNvSpPr txBox="1"/>
      </xdr:nvSpPr>
      <xdr:spPr>
        <a:xfrm>
          <a:off x="11529694" y="14535150"/>
          <a:ext cx="3596640" cy="5089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Summary</a:t>
          </a:r>
        </a:p>
      </xdr:txBody>
    </xdr:sp>
    <xdr:clientData/>
  </xdr:twoCellAnchor>
  <xdr:twoCellAnchor>
    <xdr:from>
      <xdr:col>3</xdr:col>
      <xdr:colOff>333375</xdr:colOff>
      <xdr:row>67</xdr:row>
      <xdr:rowOff>95250</xdr:rowOff>
    </xdr:from>
    <xdr:to>
      <xdr:col>27</xdr:col>
      <xdr:colOff>345758</xdr:colOff>
      <xdr:row>67</xdr:row>
      <xdr:rowOff>116204</xdr:rowOff>
    </xdr:to>
    <xdr:cxnSp macro="">
      <xdr:nvCxnSpPr>
        <xdr:cNvPr id="38" name="Straight Connector 37">
          <a:extLst>
            <a:ext uri="{FF2B5EF4-FFF2-40B4-BE49-F238E27FC236}">
              <a16:creationId xmlns:a16="http://schemas.microsoft.com/office/drawing/2014/main" id="{09484CF1-F0A9-4305-9039-4502A144BC25}"/>
            </a:ext>
          </a:extLst>
        </xdr:cNvPr>
        <xdr:cNvCxnSpPr/>
      </xdr:nvCxnSpPr>
      <xdr:spPr>
        <a:xfrm flipV="1">
          <a:off x="2207895" y="14169390"/>
          <a:ext cx="17972723"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349251</xdr:colOff>
      <xdr:row>88</xdr:row>
      <xdr:rowOff>47625</xdr:rowOff>
    </xdr:from>
    <xdr:to>
      <xdr:col>23</xdr:col>
      <xdr:colOff>571501</xdr:colOff>
      <xdr:row>93</xdr:row>
      <xdr:rowOff>31750</xdr:rowOff>
    </xdr:to>
    <xdr:sp macro="" textlink="">
      <xdr:nvSpPr>
        <xdr:cNvPr id="39" name="Rounded Rectangular Callout 14">
          <a:extLst>
            <a:ext uri="{FF2B5EF4-FFF2-40B4-BE49-F238E27FC236}">
              <a16:creationId xmlns:a16="http://schemas.microsoft.com/office/drawing/2014/main" id="{EA7AE1AF-74F7-42FE-AB7E-1AEDAB6D7033}"/>
            </a:ext>
          </a:extLst>
        </xdr:cNvPr>
        <xdr:cNvSpPr/>
      </xdr:nvSpPr>
      <xdr:spPr>
        <a:xfrm>
          <a:off x="15650211" y="18571845"/>
          <a:ext cx="2256790" cy="898525"/>
        </a:xfrm>
        <a:prstGeom prst="wedgeRoundRectCallout">
          <a:avLst>
            <a:gd name="adj1" fmla="val -70915"/>
            <a:gd name="adj2" fmla="val -145215"/>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Answer: </a:t>
          </a:r>
        </a:p>
        <a:p>
          <a:pPr algn="ctr"/>
          <a:r>
            <a:rPr lang="en-US" sz="1800" baseline="0">
              <a:solidFill>
                <a:schemeClr val="tx1"/>
              </a:solidFill>
            </a:rPr>
            <a:t>stores A and C</a:t>
          </a:r>
        </a:p>
      </xdr:txBody>
    </xdr:sp>
    <xdr:clientData/>
  </xdr:twoCellAnchor>
  <xdr:twoCellAnchor>
    <xdr:from>
      <xdr:col>13</xdr:col>
      <xdr:colOff>79375</xdr:colOff>
      <xdr:row>32</xdr:row>
      <xdr:rowOff>168275</xdr:rowOff>
    </xdr:from>
    <xdr:to>
      <xdr:col>14</xdr:col>
      <xdr:colOff>661535</xdr:colOff>
      <xdr:row>34</xdr:row>
      <xdr:rowOff>158750</xdr:rowOff>
    </xdr:to>
    <xdr:sp macro="" textlink="">
      <xdr:nvSpPr>
        <xdr:cNvPr id="40" name="Rounded Rectangular Callout 14">
          <a:extLst>
            <a:ext uri="{FF2B5EF4-FFF2-40B4-BE49-F238E27FC236}">
              <a16:creationId xmlns:a16="http://schemas.microsoft.com/office/drawing/2014/main" id="{8183F33F-9C70-422F-9595-46A94BE19B56}"/>
            </a:ext>
          </a:extLst>
        </xdr:cNvPr>
        <xdr:cNvSpPr/>
      </xdr:nvSpPr>
      <xdr:spPr>
        <a:xfrm>
          <a:off x="8202295" y="6569075"/>
          <a:ext cx="1207000" cy="501015"/>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Check</a:t>
          </a:r>
        </a:p>
      </xdr:txBody>
    </xdr:sp>
    <xdr:clientData/>
  </xdr:twoCellAnchor>
  <xdr:twoCellAnchor>
    <xdr:from>
      <xdr:col>17</xdr:col>
      <xdr:colOff>80961</xdr:colOff>
      <xdr:row>23</xdr:row>
      <xdr:rowOff>31750</xdr:rowOff>
    </xdr:from>
    <xdr:to>
      <xdr:col>21</xdr:col>
      <xdr:colOff>317499</xdr:colOff>
      <xdr:row>25</xdr:row>
      <xdr:rowOff>41275</xdr:rowOff>
    </xdr:to>
    <xdr:sp macro="" textlink="">
      <xdr:nvSpPr>
        <xdr:cNvPr id="41" name="TextBox 40">
          <a:extLst>
            <a:ext uri="{FF2B5EF4-FFF2-40B4-BE49-F238E27FC236}">
              <a16:creationId xmlns:a16="http://schemas.microsoft.com/office/drawing/2014/main" id="{D5AAA24C-579C-4996-B752-7ADC1FACC7F3}"/>
            </a:ext>
          </a:extLst>
        </xdr:cNvPr>
        <xdr:cNvSpPr txBox="1"/>
      </xdr:nvSpPr>
      <xdr:spPr>
        <a:xfrm>
          <a:off x="11023281" y="4237990"/>
          <a:ext cx="4595178" cy="3752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a:t>
          </a:r>
          <a:r>
            <a:rPr lang="en-US" sz="2400" b="0" i="0" baseline="0">
              <a:latin typeface="Lucida Bright" panose="02040602050505020304" pitchFamily="18" charset="0"/>
            </a:rPr>
            <a:t> 1 Transition Matrix</a:t>
          </a:r>
          <a:endParaRPr lang="en-US" sz="2400" b="0" i="0">
            <a:latin typeface="Lucida Bright" panose="02040602050505020304" pitchFamily="18" charset="0"/>
          </a:endParaRPr>
        </a:p>
      </xdr:txBody>
    </xdr:sp>
    <xdr:clientData/>
  </xdr:twoCellAnchor>
  <xdr:twoCellAnchor>
    <xdr:from>
      <xdr:col>17</xdr:col>
      <xdr:colOff>79375</xdr:colOff>
      <xdr:row>45</xdr:row>
      <xdr:rowOff>15875</xdr:rowOff>
    </xdr:from>
    <xdr:to>
      <xdr:col>21</xdr:col>
      <xdr:colOff>315913</xdr:colOff>
      <xdr:row>47</xdr:row>
      <xdr:rowOff>25400</xdr:rowOff>
    </xdr:to>
    <xdr:sp macro="" textlink="">
      <xdr:nvSpPr>
        <xdr:cNvPr id="42" name="TextBox 41">
          <a:extLst>
            <a:ext uri="{FF2B5EF4-FFF2-40B4-BE49-F238E27FC236}">
              <a16:creationId xmlns:a16="http://schemas.microsoft.com/office/drawing/2014/main" id="{34D3FF8B-740F-422D-947C-52DC4BEE7980}"/>
            </a:ext>
          </a:extLst>
        </xdr:cNvPr>
        <xdr:cNvSpPr txBox="1"/>
      </xdr:nvSpPr>
      <xdr:spPr>
        <a:xfrm>
          <a:off x="11021695" y="9228455"/>
          <a:ext cx="4595178" cy="3752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a:t>
          </a:r>
          <a:r>
            <a:rPr lang="en-US" sz="2400" b="0" i="0" baseline="0">
              <a:latin typeface="Lucida Bright" panose="02040602050505020304" pitchFamily="18" charset="0"/>
            </a:rPr>
            <a:t> 2 Transition Matrix</a:t>
          </a:r>
          <a:endParaRPr lang="en-US" sz="2400" b="0" i="0">
            <a:latin typeface="Lucida Bright" panose="02040602050505020304" pitchFamily="18" charset="0"/>
          </a:endParaRPr>
        </a:p>
      </xdr:txBody>
    </xdr:sp>
    <xdr:clientData/>
  </xdr:twoCellAnchor>
  <xdr:twoCellAnchor>
    <xdr:from>
      <xdr:col>13</xdr:col>
      <xdr:colOff>57150</xdr:colOff>
      <xdr:row>60</xdr:row>
      <xdr:rowOff>130175</xdr:rowOff>
    </xdr:from>
    <xdr:to>
      <xdr:col>14</xdr:col>
      <xdr:colOff>639310</xdr:colOff>
      <xdr:row>62</xdr:row>
      <xdr:rowOff>120650</xdr:rowOff>
    </xdr:to>
    <xdr:sp macro="" textlink="">
      <xdr:nvSpPr>
        <xdr:cNvPr id="43" name="Rounded Rectangular Callout 14">
          <a:extLst>
            <a:ext uri="{FF2B5EF4-FFF2-40B4-BE49-F238E27FC236}">
              <a16:creationId xmlns:a16="http://schemas.microsoft.com/office/drawing/2014/main" id="{EBADAF38-9C0E-4D71-A814-42E02889CE61}"/>
            </a:ext>
          </a:extLst>
        </xdr:cNvPr>
        <xdr:cNvSpPr/>
      </xdr:nvSpPr>
      <xdr:spPr>
        <a:xfrm>
          <a:off x="8180070" y="12779375"/>
          <a:ext cx="1207000" cy="501015"/>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Check</a:t>
          </a:r>
        </a:p>
      </xdr:txBody>
    </xdr:sp>
    <xdr:clientData/>
  </xdr:twoCellAnchor>
  <xdr:twoCellAnchor>
    <xdr:from>
      <xdr:col>21</xdr:col>
      <xdr:colOff>365125</xdr:colOff>
      <xdr:row>49</xdr:row>
      <xdr:rowOff>31750</xdr:rowOff>
    </xdr:from>
    <xdr:to>
      <xdr:col>21</xdr:col>
      <xdr:colOff>365125</xdr:colOff>
      <xdr:row>59</xdr:row>
      <xdr:rowOff>158750</xdr:rowOff>
    </xdr:to>
    <xdr:cxnSp macro="">
      <xdr:nvCxnSpPr>
        <xdr:cNvPr id="44" name="Straight Arrow Connector 43">
          <a:extLst>
            <a:ext uri="{FF2B5EF4-FFF2-40B4-BE49-F238E27FC236}">
              <a16:creationId xmlns:a16="http://schemas.microsoft.com/office/drawing/2014/main" id="{9942AF7E-8295-4659-B723-91F66D34B96C}"/>
            </a:ext>
          </a:extLst>
        </xdr:cNvPr>
        <xdr:cNvCxnSpPr/>
      </xdr:nvCxnSpPr>
      <xdr:spPr>
        <a:xfrm>
          <a:off x="15666085" y="9975850"/>
          <a:ext cx="0" cy="26492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365125</xdr:colOff>
      <xdr:row>72</xdr:row>
      <xdr:rowOff>15875</xdr:rowOff>
    </xdr:from>
    <xdr:to>
      <xdr:col>21</xdr:col>
      <xdr:colOff>381000</xdr:colOff>
      <xdr:row>84</xdr:row>
      <xdr:rowOff>95250</xdr:rowOff>
    </xdr:to>
    <xdr:cxnSp macro="">
      <xdr:nvCxnSpPr>
        <xdr:cNvPr id="45" name="Straight Arrow Connector 44">
          <a:extLst>
            <a:ext uri="{FF2B5EF4-FFF2-40B4-BE49-F238E27FC236}">
              <a16:creationId xmlns:a16="http://schemas.microsoft.com/office/drawing/2014/main" id="{A782F437-3637-4EEE-A4F5-A96C07305971}"/>
            </a:ext>
          </a:extLst>
        </xdr:cNvPr>
        <xdr:cNvCxnSpPr/>
      </xdr:nvCxnSpPr>
      <xdr:spPr>
        <a:xfrm flipH="1">
          <a:off x="15666085" y="15004415"/>
          <a:ext cx="15875" cy="28835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285750</xdr:colOff>
      <xdr:row>26</xdr:row>
      <xdr:rowOff>0</xdr:rowOff>
    </xdr:from>
    <xdr:to>
      <xdr:col>21</xdr:col>
      <xdr:colOff>285750</xdr:colOff>
      <xdr:row>36</xdr:row>
      <xdr:rowOff>127000</xdr:rowOff>
    </xdr:to>
    <xdr:cxnSp macro="">
      <xdr:nvCxnSpPr>
        <xdr:cNvPr id="46" name="Straight Arrow Connector 45">
          <a:extLst>
            <a:ext uri="{FF2B5EF4-FFF2-40B4-BE49-F238E27FC236}">
              <a16:creationId xmlns:a16="http://schemas.microsoft.com/office/drawing/2014/main" id="{7683F1EA-26E0-40EA-B4F0-237E6FFFDF1C}"/>
            </a:ext>
          </a:extLst>
        </xdr:cNvPr>
        <xdr:cNvCxnSpPr/>
      </xdr:nvCxnSpPr>
      <xdr:spPr>
        <a:xfrm>
          <a:off x="15586710" y="4754880"/>
          <a:ext cx="0" cy="26492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50800</xdr:colOff>
      <xdr:row>1</xdr:row>
      <xdr:rowOff>152400</xdr:rowOff>
    </xdr:from>
    <xdr:to>
      <xdr:col>20</xdr:col>
      <xdr:colOff>863054</xdr:colOff>
      <xdr:row>7</xdr:row>
      <xdr:rowOff>12700</xdr:rowOff>
    </xdr:to>
    <xdr:sp macro="" textlink="">
      <xdr:nvSpPr>
        <xdr:cNvPr id="30" name="Rounded Rectangle 6">
          <a:extLst>
            <a:ext uri="{FF2B5EF4-FFF2-40B4-BE49-F238E27FC236}">
              <a16:creationId xmlns:a16="http://schemas.microsoft.com/office/drawing/2014/main" id="{B086146C-35EF-431E-89CA-19FBDA14D793}"/>
            </a:ext>
          </a:extLst>
        </xdr:cNvPr>
        <xdr:cNvSpPr/>
      </xdr:nvSpPr>
      <xdr:spPr>
        <a:xfrm>
          <a:off x="10096500" y="330200"/>
          <a:ext cx="4888954" cy="9271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381000</xdr:colOff>
      <xdr:row>6</xdr:row>
      <xdr:rowOff>157843</xdr:rowOff>
    </xdr:to>
    <xdr:sp macro="" textlink="">
      <xdr:nvSpPr>
        <xdr:cNvPr id="2" name="Rounded Rectangle 1">
          <a:extLst>
            <a:ext uri="{FF2B5EF4-FFF2-40B4-BE49-F238E27FC236}">
              <a16:creationId xmlns:a16="http://schemas.microsoft.com/office/drawing/2014/main" id="{6A78D5C7-E9E7-4993-8E93-5C0B8E708698}"/>
            </a:ext>
          </a:extLst>
        </xdr:cNvPr>
        <xdr:cNvSpPr/>
      </xdr:nvSpPr>
      <xdr:spPr>
        <a:xfrm>
          <a:off x="2970531" y="447403"/>
          <a:ext cx="564768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5</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481148</xdr:colOff>
      <xdr:row>9</xdr:row>
      <xdr:rowOff>178527</xdr:rowOff>
    </xdr:from>
    <xdr:to>
      <xdr:col>10</xdr:col>
      <xdr:colOff>1338943</xdr:colOff>
      <xdr:row>19</xdr:row>
      <xdr:rowOff>65314</xdr:rowOff>
    </xdr:to>
    <xdr:sp macro="" textlink="">
      <xdr:nvSpPr>
        <xdr:cNvPr id="3" name="TextBox 2">
          <a:extLst>
            <a:ext uri="{FF2B5EF4-FFF2-40B4-BE49-F238E27FC236}">
              <a16:creationId xmlns:a16="http://schemas.microsoft.com/office/drawing/2014/main" id="{F4B44476-8ECD-46E1-9997-5CE8F52D6C58}"/>
            </a:ext>
          </a:extLst>
        </xdr:cNvPr>
        <xdr:cNvSpPr txBox="1"/>
      </xdr:nvSpPr>
      <xdr:spPr>
        <a:xfrm>
          <a:off x="481148" y="1824447"/>
          <a:ext cx="9613175" cy="171558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400" b="0" baseline="0">
              <a:solidFill>
                <a:schemeClr val="tx1"/>
              </a:solidFill>
              <a:effectLst/>
              <a:latin typeface="Lucida Bright" panose="02040602050505020304" pitchFamily="18" charset="0"/>
              <a:ea typeface="Calibri"/>
              <a:cs typeface="Times New Roman"/>
            </a:rPr>
            <a:t>Given the information shown below calculate the forcasting error for September using the four month moving average:</a:t>
          </a:r>
          <a:endParaRPr lang="en-US" sz="2400"/>
        </a:p>
        <a:p>
          <a:pPr marL="0" marR="0">
            <a:lnSpc>
              <a:spcPct val="115000"/>
            </a:lnSpc>
            <a:spcBef>
              <a:spcPts val="0"/>
            </a:spcBef>
            <a:spcAft>
              <a:spcPts val="1000"/>
            </a:spcAft>
          </a:pPr>
          <a:r>
            <a:rPr lang="en-US" sz="800" b="1" baseline="0">
              <a:solidFill>
                <a:schemeClr val="bg1"/>
              </a:solidFill>
              <a:effectLst/>
              <a:latin typeface="Lucida Bright" panose="02040602050505020304" pitchFamily="18" charset="0"/>
              <a:ea typeface="Calibri"/>
              <a:cs typeface="Times New Roman"/>
            </a:rPr>
            <a:t>Moving Average Black page 607</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58391304-7ED9-493C-9D80-477A03BC1664}"/>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551995</xdr:colOff>
      <xdr:row>9</xdr:row>
      <xdr:rowOff>26671</xdr:rowOff>
    </xdr:from>
    <xdr:to>
      <xdr:col>11</xdr:col>
      <xdr:colOff>551995</xdr:colOff>
      <xdr:row>48</xdr:row>
      <xdr:rowOff>156211</xdr:rowOff>
    </xdr:to>
    <xdr:cxnSp macro="">
      <xdr:nvCxnSpPr>
        <xdr:cNvPr id="5" name="Straight Connector 4">
          <a:extLst>
            <a:ext uri="{FF2B5EF4-FFF2-40B4-BE49-F238E27FC236}">
              <a16:creationId xmlns:a16="http://schemas.microsoft.com/office/drawing/2014/main" id="{76D03667-25AB-4801-8849-7CF80F863FE9}"/>
            </a:ext>
          </a:extLst>
        </xdr:cNvPr>
        <xdr:cNvCxnSpPr/>
      </xdr:nvCxnSpPr>
      <xdr:spPr>
        <a:xfrm flipH="1">
          <a:off x="10648495" y="1672591"/>
          <a:ext cx="0" cy="130073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722811</xdr:colOff>
      <xdr:row>8</xdr:row>
      <xdr:rowOff>13065</xdr:rowOff>
    </xdr:from>
    <xdr:to>
      <xdr:col>17</xdr:col>
      <xdr:colOff>685800</xdr:colOff>
      <xdr:row>23</xdr:row>
      <xdr:rowOff>254000</xdr:rowOff>
    </xdr:to>
    <xdr:sp macro="" textlink="">
      <xdr:nvSpPr>
        <xdr:cNvPr id="6" name="TextBox 5">
          <a:extLst>
            <a:ext uri="{FF2B5EF4-FFF2-40B4-BE49-F238E27FC236}">
              <a16:creationId xmlns:a16="http://schemas.microsoft.com/office/drawing/2014/main" id="{A6EDAB62-EE34-41D6-BE26-D69A33C92F58}"/>
            </a:ext>
          </a:extLst>
        </xdr:cNvPr>
        <xdr:cNvSpPr txBox="1"/>
      </xdr:nvSpPr>
      <xdr:spPr>
        <a:xfrm>
          <a:off x="10819311" y="1435465"/>
          <a:ext cx="5538289" cy="39239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400" b="0" baseline="0">
              <a:solidFill>
                <a:schemeClr val="tx1"/>
              </a:solidFill>
              <a:effectLst/>
              <a:latin typeface="Lucida Bright" panose="02040602050505020304" pitchFamily="18" charset="0"/>
              <a:ea typeface="Calibri"/>
              <a:cs typeface="Times New Roman"/>
            </a:rPr>
            <a:t>Given the information shown below calculate the forcasting error for September using the four month weighted moving average.  Weights are: 4 for the prior month, 2 for the two months prior, and 1 for the remaining months</a:t>
          </a:r>
          <a:endParaRPr lang="en-US" sz="2400"/>
        </a:p>
        <a:p>
          <a:pPr marL="0" marR="0">
            <a:lnSpc>
              <a:spcPct val="115000"/>
            </a:lnSpc>
            <a:spcBef>
              <a:spcPts val="0"/>
            </a:spcBef>
            <a:spcAft>
              <a:spcPts val="1000"/>
            </a:spcAft>
          </a:pPr>
          <a:r>
            <a:rPr lang="en-US" sz="800" b="1" baseline="0">
              <a:solidFill>
                <a:schemeClr val="bg1"/>
              </a:solidFill>
              <a:effectLst/>
              <a:latin typeface="Lucida Bright" panose="02040602050505020304" pitchFamily="18" charset="0"/>
              <a:ea typeface="Calibri"/>
              <a:cs typeface="Times New Roman"/>
            </a:rPr>
            <a:t>Moving Average Black page 607</a:t>
          </a:r>
        </a:p>
      </xdr:txBody>
    </xdr:sp>
    <xdr:clientData/>
  </xdr:twoCellAnchor>
  <xdr:twoCellAnchor>
    <xdr:from>
      <xdr:col>11</xdr:col>
      <xdr:colOff>721358</xdr:colOff>
      <xdr:row>21</xdr:row>
      <xdr:rowOff>716281</xdr:rowOff>
    </xdr:from>
    <xdr:to>
      <xdr:col>17</xdr:col>
      <xdr:colOff>673100</xdr:colOff>
      <xdr:row>24</xdr:row>
      <xdr:rowOff>88900</xdr:rowOff>
    </xdr:to>
    <xdr:sp macro="" textlink="">
      <xdr:nvSpPr>
        <xdr:cNvPr id="7" name="TextBox 6">
          <a:extLst>
            <a:ext uri="{FF2B5EF4-FFF2-40B4-BE49-F238E27FC236}">
              <a16:creationId xmlns:a16="http://schemas.microsoft.com/office/drawing/2014/main" id="{98F7CF09-6185-486D-8BFA-146893958AB6}"/>
            </a:ext>
          </a:extLst>
        </xdr:cNvPr>
        <xdr:cNvSpPr txBox="1"/>
      </xdr:nvSpPr>
      <xdr:spPr>
        <a:xfrm>
          <a:off x="10817858" y="4538981"/>
          <a:ext cx="5527042" cy="99821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400" b="1" baseline="0">
              <a:solidFill>
                <a:srgbClr val="002060"/>
              </a:solidFill>
              <a:effectLst/>
              <a:latin typeface="Lucida Bright" panose="02040602050505020304" pitchFamily="18" charset="0"/>
              <a:ea typeface="Calibri"/>
              <a:cs typeface="Times New Roman"/>
            </a:rPr>
            <a:t>Sum of weights: 4+2+1+1 = 8</a:t>
          </a:r>
        </a:p>
      </xdr:txBody>
    </xdr:sp>
    <xdr:clientData/>
  </xdr:twoCellAnchor>
  <xdr:twoCellAnchor>
    <xdr:from>
      <xdr:col>11</xdr:col>
      <xdr:colOff>348343</xdr:colOff>
      <xdr:row>2</xdr:row>
      <xdr:rowOff>43543</xdr:rowOff>
    </xdr:from>
    <xdr:to>
      <xdr:col>16</xdr:col>
      <xdr:colOff>99966</xdr:colOff>
      <xdr:row>5</xdr:row>
      <xdr:rowOff>169544</xdr:rowOff>
    </xdr:to>
    <xdr:sp macro="" textlink="">
      <xdr:nvSpPr>
        <xdr:cNvPr id="8" name="Rounded Rectangle 6">
          <a:extLst>
            <a:ext uri="{FF2B5EF4-FFF2-40B4-BE49-F238E27FC236}">
              <a16:creationId xmlns:a16="http://schemas.microsoft.com/office/drawing/2014/main" id="{D8D0CE18-7ED2-4A11-90D8-60BF39265F4E}"/>
            </a:ext>
          </a:extLst>
        </xdr:cNvPr>
        <xdr:cNvSpPr/>
      </xdr:nvSpPr>
      <xdr:spPr>
        <a:xfrm>
          <a:off x="10444843" y="409303"/>
          <a:ext cx="4879883" cy="674641"/>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381000</xdr:colOff>
      <xdr:row>6</xdr:row>
      <xdr:rowOff>157843</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2903584" y="462643"/>
          <a:ext cx="494773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5</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481148</xdr:colOff>
      <xdr:row>9</xdr:row>
      <xdr:rowOff>178527</xdr:rowOff>
    </xdr:from>
    <xdr:to>
      <xdr:col>10</xdr:col>
      <xdr:colOff>1338943</xdr:colOff>
      <xdr:row>19</xdr:row>
      <xdr:rowOff>65314</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481148" y="1844041"/>
          <a:ext cx="10676709" cy="173735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400" b="0" baseline="0">
              <a:solidFill>
                <a:schemeClr val="tx1"/>
              </a:solidFill>
              <a:effectLst/>
              <a:latin typeface="Lucida Bright" panose="02040602050505020304" pitchFamily="18" charset="0"/>
              <a:ea typeface="Calibri"/>
              <a:cs typeface="Times New Roman"/>
            </a:rPr>
            <a:t>Given the information shown below calculate the forcasting error for September using the four month moving average:</a:t>
          </a:r>
          <a:endParaRPr lang="en-US" sz="2400"/>
        </a:p>
        <a:p>
          <a:pPr marL="0" marR="0">
            <a:lnSpc>
              <a:spcPct val="115000"/>
            </a:lnSpc>
            <a:spcBef>
              <a:spcPts val="0"/>
            </a:spcBef>
            <a:spcAft>
              <a:spcPts val="1000"/>
            </a:spcAft>
          </a:pPr>
          <a:r>
            <a:rPr lang="en-US" sz="800" b="1" baseline="0">
              <a:solidFill>
                <a:schemeClr val="bg1"/>
              </a:solidFill>
              <a:effectLst/>
              <a:latin typeface="Lucida Bright" panose="02040602050505020304" pitchFamily="18" charset="0"/>
              <a:ea typeface="Calibri"/>
              <a:cs typeface="Times New Roman"/>
            </a:rPr>
            <a:t>Moving Average Black page 607</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551995</xdr:colOff>
      <xdr:row>9</xdr:row>
      <xdr:rowOff>26671</xdr:rowOff>
    </xdr:from>
    <xdr:to>
      <xdr:col>11</xdr:col>
      <xdr:colOff>551995</xdr:colOff>
      <xdr:row>48</xdr:row>
      <xdr:rowOff>156211</xdr:rowOff>
    </xdr:to>
    <xdr:cxnSp macro="">
      <xdr:nvCxnSpPr>
        <xdr:cNvPr id="6" name="Straight Connector 5">
          <a:extLst>
            <a:ext uri="{FF2B5EF4-FFF2-40B4-BE49-F238E27FC236}">
              <a16:creationId xmlns:a16="http://schemas.microsoft.com/office/drawing/2014/main" id="{00000000-0008-0000-0600-000006000000}"/>
            </a:ext>
          </a:extLst>
        </xdr:cNvPr>
        <xdr:cNvCxnSpPr/>
      </xdr:nvCxnSpPr>
      <xdr:spPr>
        <a:xfrm flipH="1">
          <a:off x="10653938" y="1692185"/>
          <a:ext cx="0" cy="1165751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677091</xdr:colOff>
      <xdr:row>10</xdr:row>
      <xdr:rowOff>58785</xdr:rowOff>
    </xdr:from>
    <xdr:to>
      <xdr:col>22</xdr:col>
      <xdr:colOff>21771</xdr:colOff>
      <xdr:row>22</xdr:row>
      <xdr:rowOff>87086</xdr:rowOff>
    </xdr:to>
    <xdr:sp macro="" textlink="">
      <xdr:nvSpPr>
        <xdr:cNvPr id="7" name="TextBox 6">
          <a:extLst>
            <a:ext uri="{FF2B5EF4-FFF2-40B4-BE49-F238E27FC236}">
              <a16:creationId xmlns:a16="http://schemas.microsoft.com/office/drawing/2014/main" id="{9185B5CA-AB09-44D7-9A54-91BBE6274DD0}"/>
            </a:ext>
          </a:extLst>
        </xdr:cNvPr>
        <xdr:cNvSpPr txBox="1"/>
      </xdr:nvSpPr>
      <xdr:spPr>
        <a:xfrm>
          <a:off x="10779034" y="1909356"/>
          <a:ext cx="8412480" cy="308718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400" b="0" baseline="0">
              <a:solidFill>
                <a:schemeClr val="tx1"/>
              </a:solidFill>
              <a:effectLst/>
              <a:latin typeface="Lucida Bright" panose="02040602050505020304" pitchFamily="18" charset="0"/>
              <a:ea typeface="Calibri"/>
              <a:cs typeface="Times New Roman"/>
            </a:rPr>
            <a:t>Given the information shown below calculate the forcasting error for September using the four month weighted moving average.  Weights are: 3 for the prior month, 3 for the two months prior, and 2 for the remaining months</a:t>
          </a:r>
          <a:endParaRPr lang="en-US" sz="2400"/>
        </a:p>
        <a:p>
          <a:pPr marL="0" marR="0">
            <a:lnSpc>
              <a:spcPct val="115000"/>
            </a:lnSpc>
            <a:spcBef>
              <a:spcPts val="0"/>
            </a:spcBef>
            <a:spcAft>
              <a:spcPts val="1000"/>
            </a:spcAft>
          </a:pPr>
          <a:r>
            <a:rPr lang="en-US" sz="800" b="1" baseline="0">
              <a:solidFill>
                <a:schemeClr val="bg1"/>
              </a:solidFill>
              <a:effectLst/>
              <a:latin typeface="Lucida Bright" panose="02040602050505020304" pitchFamily="18" charset="0"/>
              <a:ea typeface="Calibri"/>
              <a:cs typeface="Times New Roman"/>
            </a:rPr>
            <a:t>Moving Average Black page 607</a:t>
          </a:r>
        </a:p>
      </xdr:txBody>
    </xdr:sp>
    <xdr:clientData/>
  </xdr:twoCellAnchor>
  <xdr:twoCellAnchor>
    <xdr:from>
      <xdr:col>11</xdr:col>
      <xdr:colOff>803908</xdr:colOff>
      <xdr:row>23</xdr:row>
      <xdr:rowOff>91441</xdr:rowOff>
    </xdr:from>
    <xdr:to>
      <xdr:col>22</xdr:col>
      <xdr:colOff>87628</xdr:colOff>
      <xdr:row>27</xdr:row>
      <xdr:rowOff>169817</xdr:rowOff>
    </xdr:to>
    <xdr:sp macro="" textlink="">
      <xdr:nvSpPr>
        <xdr:cNvPr id="8" name="TextBox 7">
          <a:extLst>
            <a:ext uri="{FF2B5EF4-FFF2-40B4-BE49-F238E27FC236}">
              <a16:creationId xmlns:a16="http://schemas.microsoft.com/office/drawing/2014/main" id="{649E171E-6FEF-4C56-81A6-BFD71BBA4520}"/>
            </a:ext>
          </a:extLst>
        </xdr:cNvPr>
        <xdr:cNvSpPr txBox="1"/>
      </xdr:nvSpPr>
      <xdr:spPr>
        <a:xfrm>
          <a:off x="10938508" y="5318761"/>
          <a:ext cx="9128760" cy="16633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400" b="1" baseline="0">
              <a:solidFill>
                <a:srgbClr val="002060"/>
              </a:solidFill>
              <a:effectLst/>
              <a:latin typeface="Lucida Bright" panose="02040602050505020304" pitchFamily="18" charset="0"/>
              <a:ea typeface="Calibri"/>
              <a:cs typeface="Times New Roman"/>
            </a:rPr>
            <a:t>Sum of weights: 3+3+2+2 = 10</a:t>
          </a:r>
        </a:p>
      </xdr:txBody>
    </xdr:sp>
    <xdr:clientData/>
  </xdr:twoCellAnchor>
  <xdr:twoCellAnchor>
    <xdr:from>
      <xdr:col>12</xdr:col>
      <xdr:colOff>190500</xdr:colOff>
      <xdr:row>2</xdr:row>
      <xdr:rowOff>0</xdr:rowOff>
    </xdr:from>
    <xdr:to>
      <xdr:col>17</xdr:col>
      <xdr:colOff>831304</xdr:colOff>
      <xdr:row>5</xdr:row>
      <xdr:rowOff>124913</xdr:rowOff>
    </xdr:to>
    <xdr:sp macro="" textlink="">
      <xdr:nvSpPr>
        <xdr:cNvPr id="9" name="Rounded Rectangle 6">
          <a:extLst>
            <a:ext uri="{FF2B5EF4-FFF2-40B4-BE49-F238E27FC236}">
              <a16:creationId xmlns:a16="http://schemas.microsoft.com/office/drawing/2014/main" id="{37C16B3D-676C-4AF3-B51B-724C76CF03D6}"/>
            </a:ext>
          </a:extLst>
        </xdr:cNvPr>
        <xdr:cNvSpPr/>
      </xdr:nvSpPr>
      <xdr:spPr>
        <a:xfrm>
          <a:off x="11620500" y="381000"/>
          <a:ext cx="4888954" cy="69641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326571</xdr:colOff>
      <xdr:row>2</xdr:row>
      <xdr:rowOff>18142</xdr:rowOff>
    </xdr:from>
    <xdr:to>
      <xdr:col>8</xdr:col>
      <xdr:colOff>1347107</xdr:colOff>
      <xdr:row>7</xdr:row>
      <xdr:rowOff>31749</xdr:rowOff>
    </xdr:to>
    <xdr:sp macro="" textlink="">
      <xdr:nvSpPr>
        <xdr:cNvPr id="2" name="Rounded Rectangle 1">
          <a:extLst>
            <a:ext uri="{FF2B5EF4-FFF2-40B4-BE49-F238E27FC236}">
              <a16:creationId xmlns:a16="http://schemas.microsoft.com/office/drawing/2014/main" id="{6F54954D-94CF-4CAA-A865-ED089C1A7024}"/>
            </a:ext>
          </a:extLst>
        </xdr:cNvPr>
        <xdr:cNvSpPr/>
      </xdr:nvSpPr>
      <xdr:spPr>
        <a:xfrm>
          <a:off x="2856411" y="383902"/>
          <a:ext cx="6491696" cy="9280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Check Problem </a:t>
          </a:r>
          <a:r>
            <a:rPr lang="en-US" sz="3200" b="1">
              <a:solidFill>
                <a:srgbClr val="FF0000"/>
              </a:solidFill>
              <a:latin typeface="Lucida Bright" panose="02040602050505020304" pitchFamily="18" charset="0"/>
            </a:rPr>
            <a:t>6</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524328</xdr:colOff>
      <xdr:row>8</xdr:row>
      <xdr:rowOff>163921</xdr:rowOff>
    </xdr:from>
    <xdr:to>
      <xdr:col>9</xdr:col>
      <xdr:colOff>856343</xdr:colOff>
      <xdr:row>16</xdr:row>
      <xdr:rowOff>108858</xdr:rowOff>
    </xdr:to>
    <xdr:sp macro="" textlink="">
      <xdr:nvSpPr>
        <xdr:cNvPr id="3" name="TextBox 2">
          <a:extLst>
            <a:ext uri="{FF2B5EF4-FFF2-40B4-BE49-F238E27FC236}">
              <a16:creationId xmlns:a16="http://schemas.microsoft.com/office/drawing/2014/main" id="{C7594707-67EF-4EC0-BA93-38F70DEBCCC1}"/>
            </a:ext>
          </a:extLst>
        </xdr:cNvPr>
        <xdr:cNvSpPr txBox="1"/>
      </xdr:nvSpPr>
      <xdr:spPr>
        <a:xfrm>
          <a:off x="524328" y="1586321"/>
          <a:ext cx="10098315" cy="136733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effectLst/>
              <a:latin typeface="Lucida Bright" panose="02040602050505020304" pitchFamily="18" charset="0"/>
              <a:ea typeface="+mn-ea"/>
              <a:cs typeface="+mn-cs"/>
            </a:rPr>
            <a:t>Given the following information, calculate the Index Number  for the year 1.</a:t>
          </a:r>
        </a:p>
        <a:p>
          <a:r>
            <a:rPr lang="en-US" sz="800" b="1" baseline="0">
              <a:solidFill>
                <a:schemeClr val="bg1"/>
              </a:solidFill>
              <a:effectLst/>
              <a:latin typeface="Lucida Bright" panose="02040602050505020304" pitchFamily="18" charset="0"/>
              <a:ea typeface="+mn-ea"/>
              <a:cs typeface="+mn-cs"/>
            </a:rPr>
            <a:t>Index Black 638</a:t>
          </a:r>
        </a:p>
        <a:p>
          <a:endParaRPr lang="en-US" sz="2400" b="1">
            <a:solidFill>
              <a:srgbClr val="002060"/>
            </a:solidFill>
            <a:effectLst/>
            <a:latin typeface="Lucida Bright" panose="02040602050505020304" pitchFamily="18" charset="0"/>
          </a:endParaRPr>
        </a:p>
        <a:p>
          <a:pPr marL="0" marR="0" lvl="0" indent="0" defTabSz="914400" eaLnBrk="1" fontAlgn="auto" latinLnBrk="0" hangingPunct="1">
            <a:lnSpc>
              <a:spcPct val="115000"/>
            </a:lnSpc>
            <a:spcBef>
              <a:spcPts val="0"/>
            </a:spcBef>
            <a:spcAft>
              <a:spcPts val="1000"/>
            </a:spcAft>
            <a:buClrTx/>
            <a:buSzTx/>
            <a:buFontTx/>
            <a:buNone/>
            <a:tabLst/>
            <a:defRPr/>
          </a:pPr>
          <a:endParaRPr lang="en-US" sz="2400">
            <a:effectLst/>
            <a:latin typeface="Lucida Bright" panose="02040602050505020304" pitchFamily="18" charset="0"/>
          </a:endParaRPr>
        </a:p>
        <a:p>
          <a:pPr marL="0" marR="0">
            <a:lnSpc>
              <a:spcPct val="115000"/>
            </a:lnSpc>
            <a:spcBef>
              <a:spcPts val="0"/>
            </a:spcBef>
            <a:spcAft>
              <a:spcPts val="1000"/>
            </a:spcAft>
          </a:pPr>
          <a:endParaRPr lang="en-US" sz="24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26594E7E-4D85-4543-B607-8B69F76FE66C}"/>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13606</xdr:colOff>
      <xdr:row>9</xdr:row>
      <xdr:rowOff>108312</xdr:rowOff>
    </xdr:from>
    <xdr:to>
      <xdr:col>10</xdr:col>
      <xdr:colOff>13606</xdr:colOff>
      <xdr:row>40</xdr:row>
      <xdr:rowOff>47352</xdr:rowOff>
    </xdr:to>
    <xdr:cxnSp macro="">
      <xdr:nvCxnSpPr>
        <xdr:cNvPr id="5" name="Straight Connector 4">
          <a:extLst>
            <a:ext uri="{FF2B5EF4-FFF2-40B4-BE49-F238E27FC236}">
              <a16:creationId xmlns:a16="http://schemas.microsoft.com/office/drawing/2014/main" id="{C8C38E15-8EA9-45BB-9456-B5DADA8AFFBD}"/>
            </a:ext>
          </a:extLst>
        </xdr:cNvPr>
        <xdr:cNvCxnSpPr/>
      </xdr:nvCxnSpPr>
      <xdr:spPr>
        <a:xfrm flipH="1">
          <a:off x="11215006" y="1754232"/>
          <a:ext cx="0" cy="82067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424543</xdr:colOff>
      <xdr:row>3</xdr:row>
      <xdr:rowOff>54428</xdr:rowOff>
    </xdr:from>
    <xdr:to>
      <xdr:col>14</xdr:col>
      <xdr:colOff>753108</xdr:colOff>
      <xdr:row>6</xdr:row>
      <xdr:rowOff>180429</xdr:rowOff>
    </xdr:to>
    <xdr:sp macro="" textlink="">
      <xdr:nvSpPr>
        <xdr:cNvPr id="6" name="Rounded Rectangle 6">
          <a:extLst>
            <a:ext uri="{FF2B5EF4-FFF2-40B4-BE49-F238E27FC236}">
              <a16:creationId xmlns:a16="http://schemas.microsoft.com/office/drawing/2014/main" id="{40D79CDF-3E32-47D8-81C2-54A68F2EDD4E}"/>
            </a:ext>
          </a:extLst>
        </xdr:cNvPr>
        <xdr:cNvSpPr/>
      </xdr:nvSpPr>
      <xdr:spPr>
        <a:xfrm>
          <a:off x="11625943" y="603068"/>
          <a:ext cx="4870085" cy="674641"/>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326571</xdr:colOff>
      <xdr:row>2</xdr:row>
      <xdr:rowOff>18142</xdr:rowOff>
    </xdr:from>
    <xdr:to>
      <xdr:col>8</xdr:col>
      <xdr:colOff>1347107</xdr:colOff>
      <xdr:row>7</xdr:row>
      <xdr:rowOff>31749</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2789464" y="399142"/>
          <a:ext cx="5538107"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6</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511628</xdr:colOff>
      <xdr:row>9</xdr:row>
      <xdr:rowOff>163921</xdr:rowOff>
    </xdr:from>
    <xdr:to>
      <xdr:col>9</xdr:col>
      <xdr:colOff>843643</xdr:colOff>
      <xdr:row>17</xdr:row>
      <xdr:rowOff>108858</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511628" y="1829435"/>
          <a:ext cx="9247415" cy="142539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effectLst/>
              <a:latin typeface="Lucida Bright" panose="02040602050505020304" pitchFamily="18" charset="0"/>
              <a:ea typeface="+mn-ea"/>
              <a:cs typeface="+mn-cs"/>
            </a:rPr>
            <a:t>Given the following information, calculate the Index Number  for the year 10. Use the year 1 as base.</a:t>
          </a:r>
        </a:p>
        <a:p>
          <a:r>
            <a:rPr lang="en-US" sz="800" b="1" baseline="0">
              <a:solidFill>
                <a:schemeClr val="bg1"/>
              </a:solidFill>
              <a:effectLst/>
              <a:latin typeface="Lucida Bright" panose="02040602050505020304" pitchFamily="18" charset="0"/>
              <a:ea typeface="+mn-ea"/>
              <a:cs typeface="+mn-cs"/>
            </a:rPr>
            <a:t>Index Black 638</a:t>
          </a:r>
        </a:p>
        <a:p>
          <a:endParaRPr lang="en-US" sz="2400" b="1">
            <a:solidFill>
              <a:srgbClr val="002060"/>
            </a:solidFill>
            <a:effectLst/>
            <a:latin typeface="Lucida Bright" panose="02040602050505020304" pitchFamily="18" charset="0"/>
          </a:endParaRPr>
        </a:p>
        <a:p>
          <a:pPr marL="0" marR="0" lvl="0" indent="0" defTabSz="914400" eaLnBrk="1" fontAlgn="auto" latinLnBrk="0" hangingPunct="1">
            <a:lnSpc>
              <a:spcPct val="115000"/>
            </a:lnSpc>
            <a:spcBef>
              <a:spcPts val="0"/>
            </a:spcBef>
            <a:spcAft>
              <a:spcPts val="1000"/>
            </a:spcAft>
            <a:buClrTx/>
            <a:buSzTx/>
            <a:buFontTx/>
            <a:buNone/>
            <a:tabLst/>
            <a:defRPr/>
          </a:pPr>
          <a:endParaRPr lang="en-US" sz="2400">
            <a:effectLst/>
            <a:latin typeface="Lucida Bright" panose="02040602050505020304" pitchFamily="18" charset="0"/>
          </a:endParaRPr>
        </a:p>
        <a:p>
          <a:pPr marL="0" marR="0">
            <a:lnSpc>
              <a:spcPct val="115000"/>
            </a:lnSpc>
            <a:spcBef>
              <a:spcPts val="0"/>
            </a:spcBef>
            <a:spcAft>
              <a:spcPts val="1000"/>
            </a:spcAft>
          </a:pPr>
          <a:endParaRPr lang="en-US" sz="24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13606</xdr:colOff>
      <xdr:row>9</xdr:row>
      <xdr:rowOff>108312</xdr:rowOff>
    </xdr:from>
    <xdr:to>
      <xdr:col>10</xdr:col>
      <xdr:colOff>13606</xdr:colOff>
      <xdr:row>42</xdr:row>
      <xdr:rowOff>47352</xdr:rowOff>
    </xdr:to>
    <xdr:cxnSp macro="">
      <xdr:nvCxnSpPr>
        <xdr:cNvPr id="6" name="Straight Connector 5">
          <a:extLst>
            <a:ext uri="{FF2B5EF4-FFF2-40B4-BE49-F238E27FC236}">
              <a16:creationId xmlns:a16="http://schemas.microsoft.com/office/drawing/2014/main" id="{00000000-0008-0000-0700-000006000000}"/>
            </a:ext>
          </a:extLst>
        </xdr:cNvPr>
        <xdr:cNvCxnSpPr/>
      </xdr:nvCxnSpPr>
      <xdr:spPr>
        <a:xfrm flipH="1">
          <a:off x="10110106" y="1822812"/>
          <a:ext cx="0" cy="72596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609600</xdr:colOff>
      <xdr:row>2</xdr:row>
      <xdr:rowOff>76200</xdr:rowOff>
    </xdr:from>
    <xdr:to>
      <xdr:col>15</xdr:col>
      <xdr:colOff>149314</xdr:colOff>
      <xdr:row>8</xdr:row>
      <xdr:rowOff>60960</xdr:rowOff>
    </xdr:to>
    <xdr:sp macro="" textlink="">
      <xdr:nvSpPr>
        <xdr:cNvPr id="9" name="Rounded Rectangle 6">
          <a:extLst>
            <a:ext uri="{FF2B5EF4-FFF2-40B4-BE49-F238E27FC236}">
              <a16:creationId xmlns:a16="http://schemas.microsoft.com/office/drawing/2014/main" id="{81295FEE-301A-4070-9218-18F38189AD1E}"/>
            </a:ext>
          </a:extLst>
        </xdr:cNvPr>
        <xdr:cNvSpPr/>
      </xdr:nvSpPr>
      <xdr:spPr>
        <a:xfrm>
          <a:off x="11841480" y="441960"/>
          <a:ext cx="4888954" cy="108204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262891</xdr:colOff>
      <xdr:row>1</xdr:row>
      <xdr:rowOff>119743</xdr:rowOff>
    </xdr:from>
    <xdr:to>
      <xdr:col>8</xdr:col>
      <xdr:colOff>1156608</xdr:colOff>
      <xdr:row>6</xdr:row>
      <xdr:rowOff>18143</xdr:rowOff>
    </xdr:to>
    <xdr:sp macro="" textlink="">
      <xdr:nvSpPr>
        <xdr:cNvPr id="2" name="Rounded Rectangle 1">
          <a:extLst>
            <a:ext uri="{FF2B5EF4-FFF2-40B4-BE49-F238E27FC236}">
              <a16:creationId xmlns:a16="http://schemas.microsoft.com/office/drawing/2014/main" id="{9C056EE2-6083-46D2-8569-1D5AC007BB76}"/>
            </a:ext>
          </a:extLst>
        </xdr:cNvPr>
        <xdr:cNvSpPr/>
      </xdr:nvSpPr>
      <xdr:spPr>
        <a:xfrm>
          <a:off x="3524251" y="302623"/>
          <a:ext cx="5549537" cy="8128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7</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84545</xdr:rowOff>
    </xdr:from>
    <xdr:to>
      <xdr:col>8</xdr:col>
      <xdr:colOff>1387928</xdr:colOff>
      <xdr:row>16</xdr:row>
      <xdr:rowOff>54429</xdr:rowOff>
    </xdr:to>
    <xdr:sp macro="" textlink="">
      <xdr:nvSpPr>
        <xdr:cNvPr id="3" name="TextBox 2">
          <a:extLst>
            <a:ext uri="{FF2B5EF4-FFF2-40B4-BE49-F238E27FC236}">
              <a16:creationId xmlns:a16="http://schemas.microsoft.com/office/drawing/2014/main" id="{A3249897-B2E0-474D-844B-0BDB29BF6008}"/>
            </a:ext>
          </a:extLst>
        </xdr:cNvPr>
        <xdr:cNvSpPr txBox="1"/>
      </xdr:nvSpPr>
      <xdr:spPr>
        <a:xfrm>
          <a:off x="628468" y="1547585"/>
          <a:ext cx="8676640" cy="143292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dk1"/>
              </a:solidFill>
              <a:effectLst/>
              <a:latin typeface="Lucida Bright" panose="02040602050505020304" pitchFamily="18" charset="0"/>
              <a:ea typeface="+mn-ea"/>
              <a:cs typeface="+mn-cs"/>
            </a:rPr>
            <a:t>What is the value of MAD?</a:t>
          </a:r>
        </a:p>
        <a:p>
          <a:endParaRPr lang="en-US" sz="2400" b="1" baseline="0">
            <a:solidFill>
              <a:srgbClr val="002060"/>
            </a:solidFill>
            <a:effectLst/>
            <a:latin typeface="Lucida Bright" panose="02040602050505020304" pitchFamily="18" charset="0"/>
            <a:ea typeface="+mn-ea"/>
            <a:cs typeface="+mn-cs"/>
          </a:endParaRPr>
        </a:p>
        <a:p>
          <a:r>
            <a:rPr lang="en-US" sz="800" b="0" baseline="0">
              <a:solidFill>
                <a:schemeClr val="bg1"/>
              </a:solidFill>
              <a:latin typeface="Lucida Bright" panose="02040602050505020304" pitchFamily="18" charset="0"/>
            </a:rPr>
            <a:t>BLACK 602 MAD</a:t>
          </a:r>
        </a:p>
      </xdr:txBody>
    </xdr:sp>
    <xdr:clientData/>
  </xdr:twoCellAnchor>
  <xdr:twoCellAnchor>
    <xdr:from>
      <xdr:col>1</xdr:col>
      <xdr:colOff>306978</xdr:colOff>
      <xdr:row>1</xdr:row>
      <xdr:rowOff>161109</xdr:rowOff>
    </xdr:from>
    <xdr:to>
      <xdr:col>2</xdr:col>
      <xdr:colOff>1127124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EC8DF178-6A0F-41E7-8A8F-57141F8E3031}"/>
            </a:ext>
          </a:extLst>
        </xdr:cNvPr>
        <xdr:cNvSpPr/>
      </xdr:nvSpPr>
      <xdr:spPr>
        <a:xfrm>
          <a:off x="931818" y="343989"/>
          <a:ext cx="1460226"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828222</xdr:colOff>
      <xdr:row>2</xdr:row>
      <xdr:rowOff>77470</xdr:rowOff>
    </xdr:from>
    <xdr:to>
      <xdr:col>10</xdr:col>
      <xdr:colOff>828222</xdr:colOff>
      <xdr:row>61</xdr:row>
      <xdr:rowOff>159657</xdr:rowOff>
    </xdr:to>
    <xdr:cxnSp macro="">
      <xdr:nvCxnSpPr>
        <xdr:cNvPr id="5" name="Straight Connector 4">
          <a:extLst>
            <a:ext uri="{FF2B5EF4-FFF2-40B4-BE49-F238E27FC236}">
              <a16:creationId xmlns:a16="http://schemas.microsoft.com/office/drawing/2014/main" id="{FC466122-9366-471C-85C8-4C098A06A796}"/>
            </a:ext>
          </a:extLst>
        </xdr:cNvPr>
        <xdr:cNvCxnSpPr/>
      </xdr:nvCxnSpPr>
      <xdr:spPr>
        <a:xfrm>
          <a:off x="12220122" y="443230"/>
          <a:ext cx="0" cy="147964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130629</xdr:colOff>
      <xdr:row>4</xdr:row>
      <xdr:rowOff>65313</xdr:rowOff>
    </xdr:from>
    <xdr:to>
      <xdr:col>15</xdr:col>
      <xdr:colOff>674915</xdr:colOff>
      <xdr:row>8</xdr:row>
      <xdr:rowOff>6258</xdr:rowOff>
    </xdr:to>
    <xdr:sp macro="" textlink="">
      <xdr:nvSpPr>
        <xdr:cNvPr id="6" name="Rounded Rectangle 6">
          <a:extLst>
            <a:ext uri="{FF2B5EF4-FFF2-40B4-BE49-F238E27FC236}">
              <a16:creationId xmlns:a16="http://schemas.microsoft.com/office/drawing/2014/main" id="{3E149B0F-AD2C-492E-8FCE-669B99180F03}"/>
            </a:ext>
          </a:extLst>
        </xdr:cNvPr>
        <xdr:cNvSpPr/>
      </xdr:nvSpPr>
      <xdr:spPr>
        <a:xfrm>
          <a:off x="12596949" y="796833"/>
          <a:ext cx="4300946" cy="672465"/>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262891</xdr:colOff>
      <xdr:row>1</xdr:row>
      <xdr:rowOff>119743</xdr:rowOff>
    </xdr:from>
    <xdr:to>
      <xdr:col>8</xdr:col>
      <xdr:colOff>1156608</xdr:colOff>
      <xdr:row>6</xdr:row>
      <xdr:rowOff>18143</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3446962" y="310243"/>
          <a:ext cx="5397682"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7</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84545</xdr:rowOff>
    </xdr:from>
    <xdr:to>
      <xdr:col>8</xdr:col>
      <xdr:colOff>1387928</xdr:colOff>
      <xdr:row>14</xdr:row>
      <xdr:rowOff>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624114" y="1565002"/>
          <a:ext cx="8884557" cy="102579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baseline="0">
              <a:solidFill>
                <a:srgbClr val="002060"/>
              </a:solidFill>
              <a:effectLst/>
              <a:latin typeface="Lucida Bright" panose="02040602050505020304" pitchFamily="18" charset="0"/>
              <a:ea typeface="+mn-ea"/>
              <a:cs typeface="+mn-cs"/>
            </a:rPr>
            <a:t>Which forecast method is more accurate? Use the MAD method to make your determination.</a:t>
          </a:r>
        </a:p>
        <a:p>
          <a:r>
            <a:rPr lang="en-US" sz="800" b="0" baseline="0">
              <a:solidFill>
                <a:schemeClr val="bg1"/>
              </a:solidFill>
              <a:latin typeface="Lucida Bright" panose="02040602050505020304" pitchFamily="18" charset="0"/>
            </a:rPr>
            <a:t>BLACK 602 MAD</a:t>
          </a:r>
        </a:p>
      </xdr:txBody>
    </xdr:sp>
    <xdr:clientData/>
  </xdr:twoCellAnchor>
  <xdr:twoCellAnchor>
    <xdr:from>
      <xdr:col>1</xdr:col>
      <xdr:colOff>306978</xdr:colOff>
      <xdr:row>1</xdr:row>
      <xdr:rowOff>161109</xdr:rowOff>
    </xdr:from>
    <xdr:to>
      <xdr:col>2</xdr:col>
      <xdr:colOff>1127124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910228" y="351609"/>
          <a:ext cx="1439271"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534307</xdr:colOff>
      <xdr:row>0</xdr:row>
      <xdr:rowOff>77470</xdr:rowOff>
    </xdr:from>
    <xdr:to>
      <xdr:col>9</xdr:col>
      <xdr:colOff>534307</xdr:colOff>
      <xdr:row>57</xdr:row>
      <xdr:rowOff>159658</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a:off x="10168164" y="77470"/>
          <a:ext cx="0" cy="148867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690154</xdr:colOff>
      <xdr:row>1</xdr:row>
      <xdr:rowOff>130628</xdr:rowOff>
    </xdr:from>
    <xdr:to>
      <xdr:col>12</xdr:col>
      <xdr:colOff>500743</xdr:colOff>
      <xdr:row>6</xdr:row>
      <xdr:rowOff>32657</xdr:rowOff>
    </xdr:to>
    <xdr:sp macro="" textlink="">
      <xdr:nvSpPr>
        <xdr:cNvPr id="8" name="Rounded Rectangle 6">
          <a:extLst>
            <a:ext uri="{FF2B5EF4-FFF2-40B4-BE49-F238E27FC236}">
              <a16:creationId xmlns:a16="http://schemas.microsoft.com/office/drawing/2014/main" id="{9C58BBEF-D144-4E0D-B622-5824F5788041}"/>
            </a:ext>
          </a:extLst>
        </xdr:cNvPr>
        <xdr:cNvSpPr/>
      </xdr:nvSpPr>
      <xdr:spPr>
        <a:xfrm>
          <a:off x="10324011" y="315685"/>
          <a:ext cx="3783875" cy="827315"/>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59691</xdr:colOff>
      <xdr:row>2</xdr:row>
      <xdr:rowOff>126093</xdr:rowOff>
    </xdr:from>
    <xdr:to>
      <xdr:col>9</xdr:col>
      <xdr:colOff>898071</xdr:colOff>
      <xdr:row>7</xdr:row>
      <xdr:rowOff>24493</xdr:rowOff>
    </xdr:to>
    <xdr:sp macro="" textlink="">
      <xdr:nvSpPr>
        <xdr:cNvPr id="2" name="Rounded Rectangle 1">
          <a:extLst>
            <a:ext uri="{FF2B5EF4-FFF2-40B4-BE49-F238E27FC236}">
              <a16:creationId xmlns:a16="http://schemas.microsoft.com/office/drawing/2014/main" id="{21EDE6E1-2372-4C0E-BD14-5A32C455B0C1}"/>
            </a:ext>
          </a:extLst>
        </xdr:cNvPr>
        <xdr:cNvSpPr/>
      </xdr:nvSpPr>
      <xdr:spPr>
        <a:xfrm>
          <a:off x="2589531" y="491853"/>
          <a:ext cx="4945560" cy="8128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8</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380092</xdr:colOff>
      <xdr:row>9</xdr:row>
      <xdr:rowOff>55515</xdr:rowOff>
    </xdr:from>
    <xdr:to>
      <xdr:col>11</xdr:col>
      <xdr:colOff>952499</xdr:colOff>
      <xdr:row>35</xdr:row>
      <xdr:rowOff>54429</xdr:rowOff>
    </xdr:to>
    <xdr:sp macro="" textlink="">
      <xdr:nvSpPr>
        <xdr:cNvPr id="3" name="TextBox 2">
          <a:extLst>
            <a:ext uri="{FF2B5EF4-FFF2-40B4-BE49-F238E27FC236}">
              <a16:creationId xmlns:a16="http://schemas.microsoft.com/office/drawing/2014/main" id="{DCD06023-3076-496E-AD67-9AFADB5C8A7D}"/>
            </a:ext>
          </a:extLst>
        </xdr:cNvPr>
        <xdr:cNvSpPr txBox="1"/>
      </xdr:nvSpPr>
      <xdr:spPr>
        <a:xfrm>
          <a:off x="380092" y="1701435"/>
          <a:ext cx="9289687" cy="612539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dk1"/>
              </a:solidFill>
              <a:effectLst/>
              <a:latin typeface="Lucida Bright" panose="02040602050505020304" pitchFamily="18" charset="0"/>
              <a:ea typeface="+mn-ea"/>
              <a:cs typeface="+mn-cs"/>
            </a:rPr>
            <a:t>Selected sample: 100 Democrats,100  Republicans, and 200 Independents.</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When the question was asked whether they would support the issue that is on the ballot:</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*40% of Democrats said that they would support the issue </a:t>
          </a:r>
        </a:p>
        <a:p>
          <a:r>
            <a:rPr lang="en-US" sz="2400" baseline="0">
              <a:solidFill>
                <a:schemeClr val="dk1"/>
              </a:solidFill>
              <a:effectLst/>
              <a:latin typeface="Lucida Bright" panose="02040602050505020304" pitchFamily="18" charset="0"/>
              <a:ea typeface="+mn-ea"/>
              <a:cs typeface="+mn-cs"/>
            </a:rPr>
            <a:t>*70% of Republicans would also support this issue</a:t>
          </a:r>
        </a:p>
        <a:p>
          <a:r>
            <a:rPr lang="en-US" sz="2400" baseline="0">
              <a:solidFill>
                <a:schemeClr val="dk1"/>
              </a:solidFill>
              <a:effectLst/>
              <a:latin typeface="Lucida Bright" panose="02040602050505020304" pitchFamily="18" charset="0"/>
              <a:ea typeface="+mn-ea"/>
              <a:cs typeface="+mn-cs"/>
            </a:rPr>
            <a:t>*50% of Independents would not support this issue</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Use the Chi-square distribution to test the proposition that the proportion of voters would support the issue on the ballot is the same for these three groups of voters.</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Test at 1% significance level.</a:t>
          </a:r>
        </a:p>
        <a:p>
          <a:endParaRPr lang="en-US" sz="2400" baseline="0">
            <a:solidFill>
              <a:schemeClr val="dk1"/>
            </a:solidFill>
            <a:effectLst/>
            <a:latin typeface="Lucida Bright" panose="02040602050505020304" pitchFamily="18" charset="0"/>
            <a:ea typeface="+mn-ea"/>
            <a:cs typeface="+mn-cs"/>
          </a:endParaRPr>
        </a:p>
        <a:p>
          <a:endParaRPr lang="en-US" sz="2400" baseline="0">
            <a:solidFill>
              <a:schemeClr val="dk1"/>
            </a:solidFill>
            <a:effectLst/>
            <a:latin typeface="Lucida Bright" panose="02040602050505020304" pitchFamily="18" charset="0"/>
            <a:ea typeface="+mn-ea"/>
            <a:cs typeface="+mn-cs"/>
          </a:endParaRPr>
        </a:p>
        <a:p>
          <a:endParaRPr lang="en-US" sz="2400" baseline="0">
            <a:solidFill>
              <a:schemeClr val="dk1"/>
            </a:solidFill>
            <a:effectLst/>
            <a:latin typeface="Lucida Bright" panose="02040602050505020304" pitchFamily="18" charset="0"/>
            <a:ea typeface="+mn-ea"/>
            <a:cs typeface="+mn-cs"/>
          </a:endParaRPr>
        </a:p>
        <a:p>
          <a:endParaRPr lang="en-US" sz="24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78E9A5FF-3B31-426B-B57C-03A5353E3274}"/>
            </a:ext>
          </a:extLst>
        </xdr:cNvPr>
        <xdr:cNvSpPr/>
      </xdr:nvSpPr>
      <xdr:spPr>
        <a:xfrm>
          <a:off x="446678" y="425269"/>
          <a:ext cx="1532616" cy="105364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68037</xdr:colOff>
      <xdr:row>5</xdr:row>
      <xdr:rowOff>6260</xdr:rowOff>
    </xdr:from>
    <xdr:to>
      <xdr:col>12</xdr:col>
      <xdr:colOff>68037</xdr:colOff>
      <xdr:row>34</xdr:row>
      <xdr:rowOff>199572</xdr:rowOff>
    </xdr:to>
    <xdr:cxnSp macro="">
      <xdr:nvCxnSpPr>
        <xdr:cNvPr id="5" name="Straight Connector 4">
          <a:extLst>
            <a:ext uri="{FF2B5EF4-FFF2-40B4-BE49-F238E27FC236}">
              <a16:creationId xmlns:a16="http://schemas.microsoft.com/office/drawing/2014/main" id="{94F82341-FBD0-4543-9706-C62FFA333224}"/>
            </a:ext>
          </a:extLst>
        </xdr:cNvPr>
        <xdr:cNvCxnSpPr/>
      </xdr:nvCxnSpPr>
      <xdr:spPr>
        <a:xfrm>
          <a:off x="9928317" y="920660"/>
          <a:ext cx="0" cy="678461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870859</xdr:colOff>
      <xdr:row>19</xdr:row>
      <xdr:rowOff>87087</xdr:rowOff>
    </xdr:from>
    <xdr:to>
      <xdr:col>19</xdr:col>
      <xdr:colOff>87087</xdr:colOff>
      <xdr:row>24</xdr:row>
      <xdr:rowOff>217714</xdr:rowOff>
    </xdr:to>
    <xdr:sp macro="" textlink="">
      <xdr:nvSpPr>
        <xdr:cNvPr id="6" name="TextBox 5">
          <a:extLst>
            <a:ext uri="{FF2B5EF4-FFF2-40B4-BE49-F238E27FC236}">
              <a16:creationId xmlns:a16="http://schemas.microsoft.com/office/drawing/2014/main" id="{24237DFC-E17B-4F73-AE9E-955FE69851D1}"/>
            </a:ext>
          </a:extLst>
        </xdr:cNvPr>
        <xdr:cNvSpPr txBox="1"/>
      </xdr:nvSpPr>
      <xdr:spPr>
        <a:xfrm>
          <a:off x="10731139" y="3775167"/>
          <a:ext cx="4771208" cy="1045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Ho</a:t>
          </a:r>
          <a:r>
            <a:rPr lang="en-US" sz="2000" baseline="0">
              <a:latin typeface="Lucida Bright" panose="02040602050505020304" pitchFamily="18" charset="0"/>
            </a:rPr>
            <a:t> = no difference</a:t>
          </a:r>
        </a:p>
        <a:p>
          <a:r>
            <a:rPr lang="en-US" sz="2000" baseline="0">
              <a:latin typeface="Lucida Bright" panose="02040602050505020304" pitchFamily="18" charset="0"/>
            </a:rPr>
            <a:t>Ha ≠ difference</a:t>
          </a:r>
        </a:p>
        <a:p>
          <a:r>
            <a:rPr lang="en-US" sz="2000" baseline="0">
              <a:latin typeface="Lucida Bright" panose="02040602050505020304" pitchFamily="18" charset="0"/>
            </a:rPr>
            <a:t>n-1 =3 -1 = 2 </a:t>
          </a:r>
          <a:endParaRPr lang="en-US" sz="2000">
            <a:latin typeface="Lucida Bright" panose="02040602050505020304" pitchFamily="18" charset="0"/>
          </a:endParaRPr>
        </a:p>
      </xdr:txBody>
    </xdr:sp>
    <xdr:clientData/>
  </xdr:twoCellAnchor>
  <xdr:oneCellAnchor>
    <xdr:from>
      <xdr:col>12</xdr:col>
      <xdr:colOff>653143</xdr:colOff>
      <xdr:row>10</xdr:row>
      <xdr:rowOff>32658</xdr:rowOff>
    </xdr:from>
    <xdr:ext cx="576943" cy="382541"/>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2F7CDEE3-584B-4CEF-B593-3E4C72351C12}"/>
                </a:ext>
              </a:extLst>
            </xdr:cNvPr>
            <xdr:cNvSpPr txBox="1"/>
          </xdr:nvSpPr>
          <xdr:spPr>
            <a:xfrm>
              <a:off x="10513423" y="2074818"/>
              <a:ext cx="576943" cy="3825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p>
                    <m:sSupPr>
                      <m:ctrlPr>
                        <a:rPr lang="en-US" sz="2400" i="1">
                          <a:solidFill>
                            <a:srgbClr val="836967"/>
                          </a:solidFill>
                          <a:latin typeface="Cambria Math" panose="02040503050406030204" pitchFamily="18" charset="0"/>
                        </a:rPr>
                      </m:ctrlPr>
                    </m:sSupPr>
                    <m:e>
                      <m:r>
                        <a:rPr lang="en-US" sz="2400" i="1">
                          <a:latin typeface="Cambria Math" panose="02040503050406030204" pitchFamily="18" charset="0"/>
                        </a:rPr>
                        <m:t>𝑠</m:t>
                      </m:r>
                    </m:e>
                    <m:sup>
                      <m:r>
                        <a:rPr lang="en-US" sz="2400" i="0">
                          <a:latin typeface="Cambria Math" panose="02040503050406030204" pitchFamily="18" charset="0"/>
                        </a:rPr>
                        <m:t>2</m:t>
                      </m:r>
                    </m:sup>
                  </m:sSup>
                </m:oMath>
              </a14:m>
              <a:r>
                <a:rPr lang="en-US" sz="2400"/>
                <a:t>=</a:t>
              </a:r>
            </a:p>
          </xdr:txBody>
        </xdr:sp>
      </mc:Choice>
      <mc:Fallback xmlns="">
        <xdr:sp macro="" textlink="">
          <xdr:nvSpPr>
            <xdr:cNvPr id="7" name="TextBox 6">
              <a:extLst>
                <a:ext uri="{FF2B5EF4-FFF2-40B4-BE49-F238E27FC236}">
                  <a16:creationId xmlns:a16="http://schemas.microsoft.com/office/drawing/2014/main" id="{2F7CDEE3-584B-4CEF-B593-3E4C72351C12}"/>
                </a:ext>
              </a:extLst>
            </xdr:cNvPr>
            <xdr:cNvSpPr txBox="1"/>
          </xdr:nvSpPr>
          <xdr:spPr>
            <a:xfrm>
              <a:off x="10513423" y="2074818"/>
              <a:ext cx="576943" cy="3825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2400" i="0">
                  <a:latin typeface="Cambria Math" panose="02040503050406030204" pitchFamily="18" charset="0"/>
                </a:rPr>
                <a:t>𝑠</a:t>
              </a:r>
              <a:r>
                <a:rPr lang="en-US" sz="2400" i="0">
                  <a:solidFill>
                    <a:srgbClr val="836967"/>
                  </a:solidFill>
                  <a:latin typeface="Cambria Math" panose="02040503050406030204" pitchFamily="18" charset="0"/>
                </a:rPr>
                <a:t>^</a:t>
              </a:r>
              <a:r>
                <a:rPr lang="en-US" sz="2400" i="0">
                  <a:latin typeface="Cambria Math" panose="02040503050406030204" pitchFamily="18" charset="0"/>
                </a:rPr>
                <a:t>2</a:t>
              </a:r>
              <a:r>
                <a:rPr lang="en-US" sz="2400"/>
                <a:t>=</a:t>
              </a:r>
            </a:p>
          </xdr:txBody>
        </xdr:sp>
      </mc:Fallback>
    </mc:AlternateContent>
    <xdr:clientData/>
  </xdr:oneCellAnchor>
  <xdr:twoCellAnchor>
    <xdr:from>
      <xdr:col>12</xdr:col>
      <xdr:colOff>816427</xdr:colOff>
      <xdr:row>14</xdr:row>
      <xdr:rowOff>119743</xdr:rowOff>
    </xdr:from>
    <xdr:to>
      <xdr:col>16</xdr:col>
      <xdr:colOff>435428</xdr:colOff>
      <xdr:row>17</xdr:row>
      <xdr:rowOff>108857</xdr:rowOff>
    </xdr:to>
    <xdr:sp macro="" textlink="">
      <xdr:nvSpPr>
        <xdr:cNvPr id="8" name="TextBox 7">
          <a:extLst>
            <a:ext uri="{FF2B5EF4-FFF2-40B4-BE49-F238E27FC236}">
              <a16:creationId xmlns:a16="http://schemas.microsoft.com/office/drawing/2014/main" id="{1DC77EC3-C72D-4E31-B3BC-7583B4B9744B}"/>
            </a:ext>
          </a:extLst>
        </xdr:cNvPr>
        <xdr:cNvSpPr txBox="1"/>
      </xdr:nvSpPr>
      <xdr:spPr>
        <a:xfrm>
          <a:off x="10676707" y="2893423"/>
          <a:ext cx="2887981" cy="5377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CHISQINV</a:t>
          </a:r>
          <a:r>
            <a:rPr lang="en-US" sz="2000" baseline="0">
              <a:latin typeface="Lucida Bright" panose="02040602050505020304" pitchFamily="18" charset="0"/>
            </a:rPr>
            <a:t> (0.99,2)</a:t>
          </a:r>
          <a:endParaRPr lang="en-US" sz="2000">
            <a:latin typeface="Lucida Bright" panose="02040602050505020304" pitchFamily="18" charset="0"/>
          </a:endParaRPr>
        </a:p>
      </xdr:txBody>
    </xdr:sp>
    <xdr:clientData/>
  </xdr:twoCellAnchor>
  <xdr:twoCellAnchor>
    <xdr:from>
      <xdr:col>0</xdr:col>
      <xdr:colOff>445408</xdr:colOff>
      <xdr:row>36</xdr:row>
      <xdr:rowOff>1087</xdr:rowOff>
    </xdr:from>
    <xdr:to>
      <xdr:col>11</xdr:col>
      <xdr:colOff>1017815</xdr:colOff>
      <xdr:row>69</xdr:row>
      <xdr:rowOff>87086</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E514E79B-D15C-4654-B2E4-0B2BB86A99E1}"/>
                </a:ext>
              </a:extLst>
            </xdr:cNvPr>
            <xdr:cNvSpPr txBox="1"/>
          </xdr:nvSpPr>
          <xdr:spPr>
            <a:xfrm>
              <a:off x="445408" y="8093527"/>
              <a:ext cx="9289687" cy="75078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dk1"/>
                  </a:solidFill>
                  <a:effectLst/>
                  <a:latin typeface="Lucida Bright" panose="02040602050505020304" pitchFamily="18" charset="0"/>
                  <a:ea typeface="+mn-ea"/>
                  <a:cs typeface="+mn-cs"/>
                </a:rPr>
                <a:t>Step 1: Pool the sample proportion</a:t>
              </a:r>
            </a:p>
            <a:p>
              <a:endParaRPr lang="en-US" sz="2400" baseline="0">
                <a:solidFill>
                  <a:schemeClr val="dk1"/>
                </a:solidFill>
                <a:effectLst/>
                <a:latin typeface="Lucida Bright" panose="02040602050505020304" pitchFamily="18" charset="0"/>
                <a:ea typeface="+mn-ea"/>
                <a:cs typeface="+mn-cs"/>
              </a:endParaRPr>
            </a:p>
            <a:p>
              <a14:m>
                <m:oMath xmlns:m="http://schemas.openxmlformats.org/officeDocument/2006/math">
                  <m:acc>
                    <m:accPr>
                      <m:chr m:val="̅"/>
                      <m:ctrlPr>
                        <a:rPr lang="en-US" sz="2400" i="1" baseline="0">
                          <a:solidFill>
                            <a:schemeClr val="dk1"/>
                          </a:solidFill>
                          <a:effectLst/>
                          <a:latin typeface="Cambria Math" panose="02040503050406030204" pitchFamily="18" charset="0"/>
                          <a:ea typeface="+mn-ea"/>
                          <a:cs typeface="+mn-cs"/>
                        </a:rPr>
                      </m:ctrlPr>
                    </m:accPr>
                    <m:e>
                      <m:r>
                        <a:rPr lang="en-US" sz="2400" i="1" baseline="0">
                          <a:solidFill>
                            <a:schemeClr val="dk1"/>
                          </a:solidFill>
                          <a:effectLst/>
                          <a:latin typeface="Cambria Math" panose="02040503050406030204" pitchFamily="18" charset="0"/>
                          <a:ea typeface="+mn-ea"/>
                          <a:cs typeface="+mn-cs"/>
                        </a:rPr>
                        <m:t>𝑃</m:t>
                      </m:r>
                    </m:e>
                  </m:acc>
                </m:oMath>
              </a14:m>
              <a:r>
                <a:rPr lang="en-US" sz="2400" baseline="0">
                  <a:solidFill>
                    <a:schemeClr val="dk1"/>
                  </a:solidFill>
                  <a:effectLst/>
                  <a:latin typeface="Lucida Bright" panose="02040602050505020304" pitchFamily="18" charset="0"/>
                  <a:ea typeface="+mn-ea"/>
                  <a:cs typeface="+mn-cs"/>
                </a:rPr>
                <a:t> = (n1*</a:t>
              </a:r>
              <a14:m>
                <m:oMath xmlns:m="http://schemas.openxmlformats.org/officeDocument/2006/math">
                  <m:acc>
                    <m:accPr>
                      <m:chr m:val="̅"/>
                      <m:ctrlPr>
                        <a:rPr lang="en-US" sz="2400" i="1" baseline="0">
                          <a:solidFill>
                            <a:schemeClr val="dk1"/>
                          </a:solidFill>
                          <a:effectLst/>
                          <a:latin typeface="Cambria Math" panose="02040503050406030204" pitchFamily="18" charset="0"/>
                          <a:ea typeface="+mn-ea"/>
                          <a:cs typeface="+mn-cs"/>
                        </a:rPr>
                      </m:ctrlPr>
                    </m:accPr>
                    <m:e>
                      <m:r>
                        <a:rPr lang="en-US" sz="2400" i="1" baseline="0">
                          <a:solidFill>
                            <a:schemeClr val="dk1"/>
                          </a:solidFill>
                          <a:effectLst/>
                          <a:latin typeface="Cambria Math" panose="02040503050406030204" pitchFamily="18" charset="0"/>
                          <a:ea typeface="+mn-ea"/>
                          <a:cs typeface="+mn-cs"/>
                        </a:rPr>
                        <m:t>𝑝</m:t>
                      </m:r>
                      <m:r>
                        <a:rPr lang="en-US" sz="2400" b="0" i="1" baseline="0">
                          <a:solidFill>
                            <a:schemeClr val="dk1"/>
                          </a:solidFill>
                          <a:effectLst/>
                          <a:latin typeface="Cambria Math" panose="02040503050406030204" pitchFamily="18" charset="0"/>
                          <a:ea typeface="+mn-ea"/>
                          <a:cs typeface="+mn-cs"/>
                        </a:rPr>
                        <m:t>1</m:t>
                      </m:r>
                    </m:e>
                  </m:acc>
                  <m:r>
                    <a:rPr lang="en-US" sz="2400" b="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𝑛</m:t>
                  </m:r>
                  <m:r>
                    <a:rPr lang="en-US" sz="2400" b="0" i="1" baseline="0">
                      <a:solidFill>
                        <a:schemeClr val="dk1"/>
                      </a:solidFill>
                      <a:effectLst/>
                      <a:latin typeface="Cambria Math" panose="02040503050406030204" pitchFamily="18" charset="0"/>
                      <a:ea typeface="+mn-ea"/>
                      <a:cs typeface="+mn-cs"/>
                    </a:rPr>
                    <m:t>2 </m:t>
                  </m:r>
                  <m:acc>
                    <m:accPr>
                      <m:chr m:val="̅"/>
                      <m:ctrlPr>
                        <a:rPr lang="en-US" sz="2400" i="1" baseline="0">
                          <a:solidFill>
                            <a:schemeClr val="dk1"/>
                          </a:solidFill>
                          <a:effectLst/>
                          <a:latin typeface="Cambria Math" panose="02040503050406030204" pitchFamily="18" charset="0"/>
                          <a:ea typeface="+mn-ea"/>
                          <a:cs typeface="+mn-cs"/>
                        </a:rPr>
                      </m:ctrlPr>
                    </m:accPr>
                    <m:e>
                      <m:r>
                        <a:rPr lang="en-US" sz="2400" i="1" baseline="0">
                          <a:solidFill>
                            <a:schemeClr val="dk1"/>
                          </a:solidFill>
                          <a:effectLst/>
                          <a:latin typeface="Cambria Math" panose="02040503050406030204" pitchFamily="18" charset="0"/>
                          <a:ea typeface="+mn-ea"/>
                          <a:cs typeface="+mn-cs"/>
                        </a:rPr>
                        <m:t>𝑝</m:t>
                      </m:r>
                      <m:r>
                        <a:rPr lang="en-US" sz="2400" b="0" i="1" baseline="0">
                          <a:solidFill>
                            <a:schemeClr val="dk1"/>
                          </a:solidFill>
                          <a:effectLst/>
                          <a:latin typeface="Cambria Math" panose="02040503050406030204" pitchFamily="18" charset="0"/>
                          <a:ea typeface="+mn-ea"/>
                          <a:cs typeface="+mn-cs"/>
                        </a:rPr>
                        <m:t>2</m:t>
                      </m:r>
                    </m:e>
                  </m:acc>
                  <m:r>
                    <a:rPr lang="en-US" sz="2400" b="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𝑛</m:t>
                  </m:r>
                  <m:r>
                    <a:rPr lang="en-US" sz="2400" b="0" i="1" baseline="0">
                      <a:solidFill>
                        <a:schemeClr val="dk1"/>
                      </a:solidFill>
                      <a:effectLst/>
                      <a:latin typeface="Cambria Math" panose="02040503050406030204" pitchFamily="18" charset="0"/>
                      <a:ea typeface="+mn-ea"/>
                      <a:cs typeface="+mn-cs"/>
                    </a:rPr>
                    <m:t>3∗</m:t>
                  </m:r>
                  <m:acc>
                    <m:accPr>
                      <m:chr m:val="̅"/>
                      <m:ctrlPr>
                        <a:rPr lang="en-US" sz="2400" i="1" baseline="0">
                          <a:solidFill>
                            <a:schemeClr val="dk1"/>
                          </a:solidFill>
                          <a:effectLst/>
                          <a:latin typeface="Cambria Math" panose="02040503050406030204" pitchFamily="18" charset="0"/>
                          <a:ea typeface="+mn-ea"/>
                          <a:cs typeface="+mn-cs"/>
                        </a:rPr>
                      </m:ctrlPr>
                    </m:accPr>
                    <m:e>
                      <m:r>
                        <a:rPr lang="en-US" sz="2400" i="1" baseline="0">
                          <a:solidFill>
                            <a:schemeClr val="dk1"/>
                          </a:solidFill>
                          <a:effectLst/>
                          <a:latin typeface="Cambria Math" panose="02040503050406030204" pitchFamily="18" charset="0"/>
                          <a:ea typeface="+mn-ea"/>
                          <a:cs typeface="+mn-cs"/>
                        </a:rPr>
                        <m:t>𝑝</m:t>
                      </m:r>
                      <m:r>
                        <a:rPr lang="en-US" sz="2400" b="0" i="1" baseline="0">
                          <a:solidFill>
                            <a:schemeClr val="dk1"/>
                          </a:solidFill>
                          <a:effectLst/>
                          <a:latin typeface="Cambria Math" panose="02040503050406030204" pitchFamily="18" charset="0"/>
                          <a:ea typeface="+mn-ea"/>
                          <a:cs typeface="+mn-cs"/>
                        </a:rPr>
                        <m:t>3</m:t>
                      </m:r>
                    </m:e>
                  </m:acc>
                  <m:r>
                    <a:rPr lang="en-US" sz="2400" b="0" i="1" baseline="0">
                      <a:solidFill>
                        <a:schemeClr val="dk1"/>
                      </a:solidFill>
                      <a:effectLst/>
                      <a:latin typeface="Cambria Math" panose="02040503050406030204" pitchFamily="18" charset="0"/>
                      <a:ea typeface="+mn-ea"/>
                      <a:cs typeface="+mn-cs"/>
                    </a:rPr>
                    <m:t>)</m:t>
                  </m:r>
                </m:oMath>
              </a14:m>
              <a:r>
                <a:rPr lang="en-US" sz="2400" baseline="0">
                  <a:solidFill>
                    <a:schemeClr val="dk1"/>
                  </a:solidFill>
                  <a:effectLst/>
                  <a:latin typeface="Lucida Bright" panose="02040602050505020304" pitchFamily="18" charset="0"/>
                  <a:ea typeface="+mn-ea"/>
                  <a:cs typeface="+mn-cs"/>
                </a:rPr>
                <a:t> / (n1 + n2 + n3)</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 ((100*0.4) + (100*0.7) +200*(0.5))/(100 +100 +200))</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Step 2: Compute each of the sample z scores</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z1 = (0.4-0.525)/(sqrt (0.525*(1-0.525))/100)</a:t>
              </a:r>
            </a:p>
            <a:p>
              <a:r>
                <a:rPr lang="en-US" sz="2400" baseline="0">
                  <a:solidFill>
                    <a:schemeClr val="dk1"/>
                  </a:solidFill>
                  <a:effectLst/>
                  <a:latin typeface="Lucida Bright" panose="02040602050505020304" pitchFamily="18"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Lucida Bright" panose="02040602050505020304" pitchFamily="18" charset="0"/>
                  <a:ea typeface="+mn-ea"/>
                  <a:cs typeface="+mn-cs"/>
                </a:rPr>
                <a:t>z1 = (0.7-0.525)/(sqrt (0.525*(1-0.525))/100)</a:t>
              </a:r>
              <a:endParaRPr lang="en-US" sz="2400">
                <a:effectLst/>
                <a:latin typeface="Lucida Bright" panose="02040602050505020304" pitchFamily="18" charset="0"/>
              </a:endParaRPr>
            </a:p>
            <a:p>
              <a:endParaRPr lang="en-US" sz="240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Lucida Bright" panose="02040602050505020304" pitchFamily="18" charset="0"/>
                  <a:ea typeface="+mn-ea"/>
                  <a:cs typeface="+mn-cs"/>
                </a:rPr>
                <a:t>z1 = (0.5-0.525)/(sqrt (0.525*(1-0.525))/200)</a:t>
              </a:r>
            </a:p>
            <a:p>
              <a:pPr marL="0" marR="0" lvl="0" indent="0" defTabSz="914400" eaLnBrk="1" fontAlgn="auto" latinLnBrk="0" hangingPunct="1">
                <a:lnSpc>
                  <a:spcPct val="100000"/>
                </a:lnSpc>
                <a:spcBef>
                  <a:spcPts val="0"/>
                </a:spcBef>
                <a:spcAft>
                  <a:spcPts val="0"/>
                </a:spcAft>
                <a:buClrTx/>
                <a:buSzTx/>
                <a:buFontTx/>
                <a:buNone/>
                <a:tabLst/>
                <a:defRPr/>
              </a:pPr>
              <a:endParaRPr lang="en-US" sz="240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Lucida Bright" panose="02040602050505020304" pitchFamily="18" charset="0"/>
                  <a:ea typeface="+mn-ea"/>
                  <a:cs typeface="+mn-cs"/>
                </a:rPr>
                <a:t>Step 3. Calculate the sample Chi-square value </a:t>
              </a:r>
            </a:p>
            <a:p>
              <a:pPr marL="0" marR="0" lvl="0" indent="0" defTabSz="914400" eaLnBrk="1" fontAlgn="auto" latinLnBrk="0" hangingPunct="1">
                <a:lnSpc>
                  <a:spcPct val="100000"/>
                </a:lnSpc>
                <a:spcBef>
                  <a:spcPts val="0"/>
                </a:spcBef>
                <a:spcAft>
                  <a:spcPts val="0"/>
                </a:spcAft>
                <a:buClrTx/>
                <a:buSzTx/>
                <a:buFontTx/>
                <a:buNone/>
                <a:tabLst/>
                <a:defRPr/>
              </a:pPr>
              <a:endParaRPr lang="en-US" sz="240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𝑥</m:t>
                      </m:r>
                    </m:e>
                    <m:sup>
                      <m:r>
                        <a:rPr lang="en-US" sz="2400" i="0" baseline="0">
                          <a:solidFill>
                            <a:schemeClr val="dk1"/>
                          </a:solidFill>
                          <a:effectLst/>
                          <a:latin typeface="Cambria Math" panose="02040503050406030204" pitchFamily="18" charset="0"/>
                          <a:ea typeface="+mn-ea"/>
                          <a:cs typeface="+mn-cs"/>
                        </a:rPr>
                        <m:t>2</m:t>
                      </m:r>
                    </m:sup>
                  </m:sSup>
                </m:oMath>
              </a14:m>
              <a:r>
                <a:rPr lang="en-US" sz="2400" baseline="0">
                  <a:solidFill>
                    <a:schemeClr val="dk1"/>
                  </a:solidFill>
                  <a:effectLst/>
                  <a:latin typeface="Lucida Bright" panose="02040602050505020304" pitchFamily="18" charset="0"/>
                  <a:ea typeface="+mn-ea"/>
                  <a:cs typeface="+mn-cs"/>
                </a:rPr>
                <a:t>= (-2.5031)^2 + (3.5044)^2 + (0.708)^2</a:t>
              </a:r>
            </a:p>
            <a:p>
              <a:pPr marL="0" marR="0" lvl="0" indent="0" defTabSz="914400" eaLnBrk="1" fontAlgn="auto" latinLnBrk="0" hangingPunct="1">
                <a:lnSpc>
                  <a:spcPct val="100000"/>
                </a:lnSpc>
                <a:spcBef>
                  <a:spcPts val="0"/>
                </a:spcBef>
                <a:spcAft>
                  <a:spcPts val="0"/>
                </a:spcAft>
                <a:buClrTx/>
                <a:buSzTx/>
                <a:buFontTx/>
                <a:buNone/>
                <a:tabLst/>
                <a:defRPr/>
              </a:pPr>
              <a:endParaRPr lang="en-US" sz="240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Lucida Bright" panose="02040602050505020304" pitchFamily="18" charset="0"/>
                  <a:ea typeface="+mn-ea"/>
                  <a:cs typeface="+mn-cs"/>
                </a:rPr>
                <a:t>Step 4. Calculate the critical value</a:t>
              </a:r>
              <a:endParaRPr lang="en-US" sz="2400">
                <a:effectLst/>
                <a:latin typeface="Lucida Bright" panose="02040602050505020304" pitchFamily="18" charset="0"/>
              </a:endParaRPr>
            </a:p>
            <a:p>
              <a:endParaRPr lang="en-US" sz="24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mc:Choice>
      <mc:Fallback xmlns="">
        <xdr:sp macro="" textlink="">
          <xdr:nvSpPr>
            <xdr:cNvPr id="9" name="TextBox 8">
              <a:extLst>
                <a:ext uri="{FF2B5EF4-FFF2-40B4-BE49-F238E27FC236}">
                  <a16:creationId xmlns:a16="http://schemas.microsoft.com/office/drawing/2014/main" id="{E514E79B-D15C-4654-B2E4-0B2BB86A99E1}"/>
                </a:ext>
              </a:extLst>
            </xdr:cNvPr>
            <xdr:cNvSpPr txBox="1"/>
          </xdr:nvSpPr>
          <xdr:spPr>
            <a:xfrm>
              <a:off x="445408" y="8093527"/>
              <a:ext cx="9289687" cy="75078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dk1"/>
                  </a:solidFill>
                  <a:effectLst/>
                  <a:latin typeface="Lucida Bright" panose="02040602050505020304" pitchFamily="18" charset="0"/>
                  <a:ea typeface="+mn-ea"/>
                  <a:cs typeface="+mn-cs"/>
                </a:rPr>
                <a:t>Step 1: Pool the sample proportion</a:t>
              </a:r>
            </a:p>
            <a:p>
              <a:endParaRPr lang="en-US" sz="2400" baseline="0">
                <a:solidFill>
                  <a:schemeClr val="dk1"/>
                </a:solidFill>
                <a:effectLst/>
                <a:latin typeface="Lucida Bright" panose="02040602050505020304" pitchFamily="18" charset="0"/>
                <a:ea typeface="+mn-ea"/>
                <a:cs typeface="+mn-cs"/>
              </a:endParaRPr>
            </a:p>
            <a:p>
              <a:r>
                <a:rPr lang="en-US" sz="2400" i="0" baseline="0">
                  <a:solidFill>
                    <a:schemeClr val="dk1"/>
                  </a:solidFill>
                  <a:effectLst/>
                  <a:latin typeface="Cambria Math" panose="02040503050406030204" pitchFamily="18" charset="0"/>
                  <a:ea typeface="+mn-ea"/>
                  <a:cs typeface="+mn-cs"/>
                </a:rPr>
                <a:t>𝑃 ̅</a:t>
              </a:r>
              <a:r>
                <a:rPr lang="en-US" sz="2400" baseline="0">
                  <a:solidFill>
                    <a:schemeClr val="dk1"/>
                  </a:solidFill>
                  <a:effectLst/>
                  <a:latin typeface="Lucida Bright" panose="02040602050505020304" pitchFamily="18" charset="0"/>
                  <a:ea typeface="+mn-ea"/>
                  <a:cs typeface="+mn-cs"/>
                </a:rPr>
                <a:t> = (n1*</a:t>
              </a:r>
              <a:r>
                <a:rPr lang="en-US" sz="2400" i="0" baseline="0">
                  <a:solidFill>
                    <a:schemeClr val="dk1"/>
                  </a:solidFill>
                  <a:effectLst/>
                  <a:latin typeface="Cambria Math" panose="02040503050406030204" pitchFamily="18" charset="0"/>
                  <a:ea typeface="+mn-ea"/>
                  <a:cs typeface="+mn-cs"/>
                </a:rPr>
                <a:t>(𝑝</a:t>
              </a:r>
              <a:r>
                <a:rPr lang="en-US" sz="2400" b="0" i="0" baseline="0">
                  <a:solidFill>
                    <a:schemeClr val="dk1"/>
                  </a:solidFill>
                  <a:effectLst/>
                  <a:latin typeface="Cambria Math" panose="02040503050406030204" pitchFamily="18" charset="0"/>
                  <a:ea typeface="+mn-ea"/>
                  <a:cs typeface="+mn-cs"/>
                </a:rPr>
                <a:t>1) ̅+𝑛2 </a:t>
              </a:r>
              <a:r>
                <a:rPr lang="en-US" sz="2400" i="0" baseline="0">
                  <a:solidFill>
                    <a:schemeClr val="dk1"/>
                  </a:solidFill>
                  <a:effectLst/>
                  <a:latin typeface="Cambria Math" panose="02040503050406030204" pitchFamily="18" charset="0"/>
                  <a:ea typeface="+mn-ea"/>
                  <a:cs typeface="+mn-cs"/>
                </a:rPr>
                <a:t>(𝑝</a:t>
              </a:r>
              <a:r>
                <a:rPr lang="en-US" sz="2400" b="0" i="0" baseline="0">
                  <a:solidFill>
                    <a:schemeClr val="dk1"/>
                  </a:solidFill>
                  <a:effectLst/>
                  <a:latin typeface="Cambria Math" panose="02040503050406030204" pitchFamily="18" charset="0"/>
                  <a:ea typeface="+mn-ea"/>
                  <a:cs typeface="+mn-cs"/>
                </a:rPr>
                <a:t>2) ̅+𝑛3∗</a:t>
              </a:r>
              <a:r>
                <a:rPr lang="en-US" sz="2400" i="0" baseline="0">
                  <a:solidFill>
                    <a:schemeClr val="dk1"/>
                  </a:solidFill>
                  <a:effectLst/>
                  <a:latin typeface="Cambria Math" panose="02040503050406030204" pitchFamily="18" charset="0"/>
                  <a:ea typeface="+mn-ea"/>
                  <a:cs typeface="+mn-cs"/>
                </a:rPr>
                <a:t>(𝑝</a:t>
              </a:r>
              <a:r>
                <a:rPr lang="en-US" sz="2400" b="0" i="0" baseline="0">
                  <a:solidFill>
                    <a:schemeClr val="dk1"/>
                  </a:solidFill>
                  <a:effectLst/>
                  <a:latin typeface="Cambria Math" panose="02040503050406030204" pitchFamily="18" charset="0"/>
                  <a:ea typeface="+mn-ea"/>
                  <a:cs typeface="+mn-cs"/>
                </a:rPr>
                <a:t>3) ̅)</a:t>
              </a:r>
              <a:r>
                <a:rPr lang="en-US" sz="2400" baseline="0">
                  <a:solidFill>
                    <a:schemeClr val="dk1"/>
                  </a:solidFill>
                  <a:effectLst/>
                  <a:latin typeface="Lucida Bright" panose="02040602050505020304" pitchFamily="18" charset="0"/>
                  <a:ea typeface="+mn-ea"/>
                  <a:cs typeface="+mn-cs"/>
                </a:rPr>
                <a:t> / (n1 + n2 + n3)</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 ((100*0.4) + (100*0.7) +200*(0.5))/(100 +100 +200))</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Step 2: Compute each of the sample z scores</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z1 = (0.4-0.525)/(sqrt (0.525*(1-0.525))/100)</a:t>
              </a:r>
            </a:p>
            <a:p>
              <a:r>
                <a:rPr lang="en-US" sz="2400" baseline="0">
                  <a:solidFill>
                    <a:schemeClr val="dk1"/>
                  </a:solidFill>
                  <a:effectLst/>
                  <a:latin typeface="Lucida Bright" panose="02040602050505020304" pitchFamily="18"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Lucida Bright" panose="02040602050505020304" pitchFamily="18" charset="0"/>
                  <a:ea typeface="+mn-ea"/>
                  <a:cs typeface="+mn-cs"/>
                </a:rPr>
                <a:t>z1 = (0.7-0.525)/(sqrt (0.525*(1-0.525))/100)</a:t>
              </a:r>
              <a:endParaRPr lang="en-US" sz="2400">
                <a:effectLst/>
                <a:latin typeface="Lucida Bright" panose="02040602050505020304" pitchFamily="18" charset="0"/>
              </a:endParaRPr>
            </a:p>
            <a:p>
              <a:endParaRPr lang="en-US" sz="240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Lucida Bright" panose="02040602050505020304" pitchFamily="18" charset="0"/>
                  <a:ea typeface="+mn-ea"/>
                  <a:cs typeface="+mn-cs"/>
                </a:rPr>
                <a:t>z1 = (0.5-0.525)/(sqrt (0.525*(1-0.525))/200)</a:t>
              </a:r>
            </a:p>
            <a:p>
              <a:pPr marL="0" marR="0" lvl="0" indent="0" defTabSz="914400" eaLnBrk="1" fontAlgn="auto" latinLnBrk="0" hangingPunct="1">
                <a:lnSpc>
                  <a:spcPct val="100000"/>
                </a:lnSpc>
                <a:spcBef>
                  <a:spcPts val="0"/>
                </a:spcBef>
                <a:spcAft>
                  <a:spcPts val="0"/>
                </a:spcAft>
                <a:buClrTx/>
                <a:buSzTx/>
                <a:buFontTx/>
                <a:buNone/>
                <a:tabLst/>
                <a:defRPr/>
              </a:pPr>
              <a:endParaRPr lang="en-US" sz="240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Lucida Bright" panose="02040602050505020304" pitchFamily="18" charset="0"/>
                  <a:ea typeface="+mn-ea"/>
                  <a:cs typeface="+mn-cs"/>
                </a:rPr>
                <a:t>Step 3. Calculate the sample Chi-square value </a:t>
              </a:r>
            </a:p>
            <a:p>
              <a:pPr marL="0" marR="0" lvl="0" indent="0" defTabSz="914400" eaLnBrk="1" fontAlgn="auto" latinLnBrk="0" hangingPunct="1">
                <a:lnSpc>
                  <a:spcPct val="100000"/>
                </a:lnSpc>
                <a:spcBef>
                  <a:spcPts val="0"/>
                </a:spcBef>
                <a:spcAft>
                  <a:spcPts val="0"/>
                </a:spcAft>
                <a:buClrTx/>
                <a:buSzTx/>
                <a:buFontTx/>
                <a:buNone/>
                <a:tabLst/>
                <a:defRPr/>
              </a:pPr>
              <a:endParaRPr lang="en-US" sz="240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i="0" baseline="0">
                  <a:solidFill>
                    <a:schemeClr val="dk1"/>
                  </a:solidFill>
                  <a:effectLst/>
                  <a:latin typeface="Cambria Math" panose="02040503050406030204" pitchFamily="18" charset="0"/>
                  <a:ea typeface="+mn-ea"/>
                  <a:cs typeface="+mn-cs"/>
                </a:rPr>
                <a:t>𝑥^2</a:t>
              </a:r>
              <a:r>
                <a:rPr lang="en-US" sz="2400" baseline="0">
                  <a:solidFill>
                    <a:schemeClr val="dk1"/>
                  </a:solidFill>
                  <a:effectLst/>
                  <a:latin typeface="Lucida Bright" panose="02040602050505020304" pitchFamily="18" charset="0"/>
                  <a:ea typeface="+mn-ea"/>
                  <a:cs typeface="+mn-cs"/>
                </a:rPr>
                <a:t>= (-2.5031)^2 + (3.5044)^2 + (0.708)^2</a:t>
              </a:r>
            </a:p>
            <a:p>
              <a:pPr marL="0" marR="0" lvl="0" indent="0" defTabSz="914400" eaLnBrk="1" fontAlgn="auto" latinLnBrk="0" hangingPunct="1">
                <a:lnSpc>
                  <a:spcPct val="100000"/>
                </a:lnSpc>
                <a:spcBef>
                  <a:spcPts val="0"/>
                </a:spcBef>
                <a:spcAft>
                  <a:spcPts val="0"/>
                </a:spcAft>
                <a:buClrTx/>
                <a:buSzTx/>
                <a:buFontTx/>
                <a:buNone/>
                <a:tabLst/>
                <a:defRPr/>
              </a:pPr>
              <a:endParaRPr lang="en-US" sz="240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Lucida Bright" panose="02040602050505020304" pitchFamily="18" charset="0"/>
                  <a:ea typeface="+mn-ea"/>
                  <a:cs typeface="+mn-cs"/>
                </a:rPr>
                <a:t>Step 4. Calculate the critical value</a:t>
              </a:r>
              <a:endParaRPr lang="en-US" sz="2400">
                <a:effectLst/>
                <a:latin typeface="Lucida Bright" panose="02040602050505020304" pitchFamily="18" charset="0"/>
              </a:endParaRPr>
            </a:p>
            <a:p>
              <a:endParaRPr lang="en-US" sz="24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mc:Fallback>
    </mc:AlternateContent>
    <xdr:clientData/>
  </xdr:twoCellAnchor>
  <xdr:twoCellAnchor>
    <xdr:from>
      <xdr:col>12</xdr:col>
      <xdr:colOff>794656</xdr:colOff>
      <xdr:row>26</xdr:row>
      <xdr:rowOff>217716</xdr:rowOff>
    </xdr:from>
    <xdr:to>
      <xdr:col>22</xdr:col>
      <xdr:colOff>609600</xdr:colOff>
      <xdr:row>32</xdr:row>
      <xdr:rowOff>65315</xdr:rowOff>
    </xdr:to>
    <xdr:sp macro="" textlink="">
      <xdr:nvSpPr>
        <xdr:cNvPr id="10" name="TextBox 9">
          <a:extLst>
            <a:ext uri="{FF2B5EF4-FFF2-40B4-BE49-F238E27FC236}">
              <a16:creationId xmlns:a16="http://schemas.microsoft.com/office/drawing/2014/main" id="{7F80B8E6-2699-4C9A-89FF-1BD18BBC7F3A}"/>
            </a:ext>
          </a:extLst>
        </xdr:cNvPr>
        <xdr:cNvSpPr txBox="1"/>
      </xdr:nvSpPr>
      <xdr:spPr>
        <a:xfrm>
          <a:off x="10654936" y="5353596"/>
          <a:ext cx="7427324" cy="16078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Since 19.0 &gt; 9.210 reject the "no</a:t>
          </a:r>
          <a:r>
            <a:rPr lang="en-US" sz="2000" baseline="0">
              <a:latin typeface="Lucida Bright" panose="02040602050505020304" pitchFamily="18" charset="0"/>
            </a:rPr>
            <a:t> difference" Ho</a:t>
          </a:r>
          <a:r>
            <a:rPr lang="en-US" sz="1100" b="0" i="0" u="none" strike="noStrike">
              <a:solidFill>
                <a:schemeClr val="dk1"/>
              </a:solidFill>
              <a:effectLst/>
              <a:latin typeface="+mn-lt"/>
              <a:ea typeface="+mn-ea"/>
              <a:cs typeface="+mn-cs"/>
            </a:rPr>
            <a:t> </a:t>
          </a:r>
          <a:r>
            <a:rPr lang="en-US" sz="2000"/>
            <a:t> </a:t>
          </a:r>
          <a:r>
            <a:rPr lang="en-US" sz="2000">
              <a:latin typeface="Lucida Bright" panose="02040602050505020304" pitchFamily="18" charset="0"/>
            </a:rPr>
            <a:t> </a:t>
          </a:r>
        </a:p>
        <a:p>
          <a:r>
            <a:rPr lang="en-US" sz="2000">
              <a:latin typeface="Lucida Bright" panose="02040602050505020304" pitchFamily="18" charset="0"/>
            </a:rPr>
            <a:t>There is enough evidence to make the case that political party membership matters when it comes to supporting</a:t>
          </a:r>
          <a:r>
            <a:rPr lang="en-US" sz="2000" baseline="0">
              <a:latin typeface="Lucida Bright" panose="02040602050505020304" pitchFamily="18" charset="0"/>
            </a:rPr>
            <a:t> this issues on the ballot.</a:t>
          </a:r>
          <a:endParaRPr lang="en-US" sz="2000">
            <a:latin typeface="Lucida Bright" panose="02040602050505020304" pitchFamily="18" charset="0"/>
          </a:endParaRPr>
        </a:p>
      </xdr:txBody>
    </xdr:sp>
    <xdr:clientData/>
  </xdr:twoCellAnchor>
  <xdr:twoCellAnchor editAs="oneCell">
    <xdr:from>
      <xdr:col>13</xdr:col>
      <xdr:colOff>500743</xdr:colOff>
      <xdr:row>33</xdr:row>
      <xdr:rowOff>272142</xdr:rowOff>
    </xdr:from>
    <xdr:to>
      <xdr:col>23</xdr:col>
      <xdr:colOff>200649</xdr:colOff>
      <xdr:row>47</xdr:row>
      <xdr:rowOff>1270</xdr:rowOff>
    </xdr:to>
    <xdr:pic>
      <xdr:nvPicPr>
        <xdr:cNvPr id="11" name="Picture 10" descr="Sampling distribution of the F and t statistic - ANOVA">
          <a:extLst>
            <a:ext uri="{FF2B5EF4-FFF2-40B4-BE49-F238E27FC236}">
              <a16:creationId xmlns:a16="http://schemas.microsoft.com/office/drawing/2014/main" id="{4CA79FAF-5BCA-4137-A40A-3C7FB559B94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504023" y="7480662"/>
          <a:ext cx="6809366" cy="3135268"/>
        </a:xfrm>
        <a:prstGeom prst="rect">
          <a:avLst/>
        </a:prstGeom>
        <a:solidFill>
          <a:schemeClr val="bg1"/>
        </a:solidFill>
      </xdr:spPr>
    </xdr:pic>
    <xdr:clientData/>
  </xdr:twoCellAnchor>
  <xdr:twoCellAnchor>
    <xdr:from>
      <xdr:col>15</xdr:col>
      <xdr:colOff>489857</xdr:colOff>
      <xdr:row>48</xdr:row>
      <xdr:rowOff>76199</xdr:rowOff>
    </xdr:from>
    <xdr:to>
      <xdr:col>17</xdr:col>
      <xdr:colOff>297543</xdr:colOff>
      <xdr:row>49</xdr:row>
      <xdr:rowOff>219528</xdr:rowOff>
    </xdr:to>
    <xdr:sp macro="" textlink="">
      <xdr:nvSpPr>
        <xdr:cNvPr id="12" name="TextBox 11">
          <a:extLst>
            <a:ext uri="{FF2B5EF4-FFF2-40B4-BE49-F238E27FC236}">
              <a16:creationId xmlns:a16="http://schemas.microsoft.com/office/drawing/2014/main" id="{22CA4F53-CD3F-4324-9AE0-1218EC32C0DB}"/>
            </a:ext>
          </a:extLst>
        </xdr:cNvPr>
        <xdr:cNvSpPr txBox="1"/>
      </xdr:nvSpPr>
      <xdr:spPr>
        <a:xfrm>
          <a:off x="12979037" y="10873739"/>
          <a:ext cx="1064986" cy="3262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9.21</a:t>
          </a:r>
        </a:p>
      </xdr:txBody>
    </xdr:sp>
    <xdr:clientData/>
  </xdr:twoCellAnchor>
  <xdr:twoCellAnchor>
    <xdr:from>
      <xdr:col>18</xdr:col>
      <xdr:colOff>152400</xdr:colOff>
      <xdr:row>48</xdr:row>
      <xdr:rowOff>21771</xdr:rowOff>
    </xdr:from>
    <xdr:to>
      <xdr:col>19</xdr:col>
      <xdr:colOff>341086</xdr:colOff>
      <xdr:row>49</xdr:row>
      <xdr:rowOff>165100</xdr:rowOff>
    </xdr:to>
    <xdr:sp macro="" textlink="">
      <xdr:nvSpPr>
        <xdr:cNvPr id="13" name="TextBox 12">
          <a:extLst>
            <a:ext uri="{FF2B5EF4-FFF2-40B4-BE49-F238E27FC236}">
              <a16:creationId xmlns:a16="http://schemas.microsoft.com/office/drawing/2014/main" id="{6BF48076-5239-4F5C-A04D-61D33984DF4B}"/>
            </a:ext>
          </a:extLst>
        </xdr:cNvPr>
        <xdr:cNvSpPr txBox="1"/>
      </xdr:nvSpPr>
      <xdr:spPr>
        <a:xfrm>
          <a:off x="14683740" y="10819311"/>
          <a:ext cx="1072606" cy="3262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19.05</a:t>
          </a:r>
        </a:p>
      </xdr:txBody>
    </xdr:sp>
    <xdr:clientData/>
  </xdr:twoCellAnchor>
  <xdr:twoCellAnchor>
    <xdr:from>
      <xdr:col>15</xdr:col>
      <xdr:colOff>478971</xdr:colOff>
      <xdr:row>46</xdr:row>
      <xdr:rowOff>43543</xdr:rowOff>
    </xdr:from>
    <xdr:to>
      <xdr:col>17</xdr:col>
      <xdr:colOff>286657</xdr:colOff>
      <xdr:row>48</xdr:row>
      <xdr:rowOff>1814</xdr:rowOff>
    </xdr:to>
    <xdr:sp macro="" textlink="">
      <xdr:nvSpPr>
        <xdr:cNvPr id="14" name="TextBox 13">
          <a:extLst>
            <a:ext uri="{FF2B5EF4-FFF2-40B4-BE49-F238E27FC236}">
              <a16:creationId xmlns:a16="http://schemas.microsoft.com/office/drawing/2014/main" id="{4EDFBB3B-E532-4AEA-AD36-123DBB4ED5EC}"/>
            </a:ext>
          </a:extLst>
        </xdr:cNvPr>
        <xdr:cNvSpPr txBox="1"/>
      </xdr:nvSpPr>
      <xdr:spPr>
        <a:xfrm>
          <a:off x="12968151" y="10475323"/>
          <a:ext cx="1064986" cy="324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Critical</a:t>
          </a:r>
        </a:p>
      </xdr:txBody>
    </xdr:sp>
    <xdr:clientData/>
  </xdr:twoCellAnchor>
  <xdr:twoCellAnchor>
    <xdr:from>
      <xdr:col>18</xdr:col>
      <xdr:colOff>141514</xdr:colOff>
      <xdr:row>46</xdr:row>
      <xdr:rowOff>1</xdr:rowOff>
    </xdr:from>
    <xdr:to>
      <xdr:col>19</xdr:col>
      <xdr:colOff>330200</xdr:colOff>
      <xdr:row>47</xdr:row>
      <xdr:rowOff>143329</xdr:rowOff>
    </xdr:to>
    <xdr:sp macro="" textlink="">
      <xdr:nvSpPr>
        <xdr:cNvPr id="15" name="TextBox 14">
          <a:extLst>
            <a:ext uri="{FF2B5EF4-FFF2-40B4-BE49-F238E27FC236}">
              <a16:creationId xmlns:a16="http://schemas.microsoft.com/office/drawing/2014/main" id="{E90CA568-ADEC-4B8B-9B54-FDE0205E73F3}"/>
            </a:ext>
          </a:extLst>
        </xdr:cNvPr>
        <xdr:cNvSpPr txBox="1"/>
      </xdr:nvSpPr>
      <xdr:spPr>
        <a:xfrm>
          <a:off x="14672854" y="10431781"/>
          <a:ext cx="1072606" cy="3262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Test</a:t>
          </a:r>
        </a:p>
      </xdr:txBody>
    </xdr:sp>
    <xdr:clientData/>
  </xdr:twoCellAnchor>
  <xdr:twoCellAnchor>
    <xdr:from>
      <xdr:col>16</xdr:col>
      <xdr:colOff>315687</xdr:colOff>
      <xdr:row>42</xdr:row>
      <xdr:rowOff>141514</xdr:rowOff>
    </xdr:from>
    <xdr:to>
      <xdr:col>16</xdr:col>
      <xdr:colOff>564462</xdr:colOff>
      <xdr:row>45</xdr:row>
      <xdr:rowOff>178199</xdr:rowOff>
    </xdr:to>
    <xdr:sp macro="" textlink="">
      <xdr:nvSpPr>
        <xdr:cNvPr id="16" name="Arrow: Up-Down 15">
          <a:extLst>
            <a:ext uri="{FF2B5EF4-FFF2-40B4-BE49-F238E27FC236}">
              <a16:creationId xmlns:a16="http://schemas.microsoft.com/office/drawing/2014/main" id="{A8CFD2EA-6860-4110-813B-2E57E24ABEE4}"/>
            </a:ext>
          </a:extLst>
        </xdr:cNvPr>
        <xdr:cNvSpPr/>
      </xdr:nvSpPr>
      <xdr:spPr>
        <a:xfrm>
          <a:off x="13444947" y="9742714"/>
          <a:ext cx="248775" cy="684385"/>
        </a:xfrm>
        <a:prstGeom prst="upDown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435429</xdr:colOff>
      <xdr:row>42</xdr:row>
      <xdr:rowOff>152401</xdr:rowOff>
    </xdr:from>
    <xdr:to>
      <xdr:col>18</xdr:col>
      <xdr:colOff>684204</xdr:colOff>
      <xdr:row>46</xdr:row>
      <xdr:rowOff>4029</xdr:rowOff>
    </xdr:to>
    <xdr:sp macro="" textlink="">
      <xdr:nvSpPr>
        <xdr:cNvPr id="17" name="Arrow: Up-Down 16">
          <a:extLst>
            <a:ext uri="{FF2B5EF4-FFF2-40B4-BE49-F238E27FC236}">
              <a16:creationId xmlns:a16="http://schemas.microsoft.com/office/drawing/2014/main" id="{C6911A74-FF77-4FB8-8EC0-74FC3F62CD69}"/>
            </a:ext>
          </a:extLst>
        </xdr:cNvPr>
        <xdr:cNvSpPr/>
      </xdr:nvSpPr>
      <xdr:spPr>
        <a:xfrm>
          <a:off x="14966769" y="9753601"/>
          <a:ext cx="248775" cy="682208"/>
        </a:xfrm>
        <a:prstGeom prst="upDownArrow">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250371</xdr:colOff>
      <xdr:row>40</xdr:row>
      <xdr:rowOff>87086</xdr:rowOff>
    </xdr:from>
    <xdr:to>
      <xdr:col>19</xdr:col>
      <xdr:colOff>239485</xdr:colOff>
      <xdr:row>42</xdr:row>
      <xdr:rowOff>110672</xdr:rowOff>
    </xdr:to>
    <xdr:sp macro="" textlink="">
      <xdr:nvSpPr>
        <xdr:cNvPr id="18" name="TextBox 17">
          <a:extLst>
            <a:ext uri="{FF2B5EF4-FFF2-40B4-BE49-F238E27FC236}">
              <a16:creationId xmlns:a16="http://schemas.microsoft.com/office/drawing/2014/main" id="{1C3E6ED0-5F76-4557-8117-7481B383A50A}"/>
            </a:ext>
          </a:extLst>
        </xdr:cNvPr>
        <xdr:cNvSpPr txBox="1"/>
      </xdr:nvSpPr>
      <xdr:spPr>
        <a:xfrm>
          <a:off x="13996851" y="9215846"/>
          <a:ext cx="1657894" cy="496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Reject</a:t>
          </a:r>
          <a:r>
            <a:rPr lang="en-US" sz="2000" baseline="0"/>
            <a:t> Ho</a:t>
          </a:r>
          <a:endParaRPr lang="en-US" sz="2000"/>
        </a:p>
      </xdr:txBody>
    </xdr:sp>
    <xdr:clientData/>
  </xdr:twoCellAnchor>
  <xdr:twoCellAnchor>
    <xdr:from>
      <xdr:col>12</xdr:col>
      <xdr:colOff>391886</xdr:colOff>
      <xdr:row>2</xdr:row>
      <xdr:rowOff>174172</xdr:rowOff>
    </xdr:from>
    <xdr:to>
      <xdr:col>18</xdr:col>
      <xdr:colOff>589823</xdr:colOff>
      <xdr:row>6</xdr:row>
      <xdr:rowOff>115116</xdr:rowOff>
    </xdr:to>
    <xdr:sp macro="" textlink="">
      <xdr:nvSpPr>
        <xdr:cNvPr id="19" name="Rounded Rectangle 6">
          <a:extLst>
            <a:ext uri="{FF2B5EF4-FFF2-40B4-BE49-F238E27FC236}">
              <a16:creationId xmlns:a16="http://schemas.microsoft.com/office/drawing/2014/main" id="{9617A5F4-330D-4C52-B19B-262BE34880D0}"/>
            </a:ext>
          </a:extLst>
        </xdr:cNvPr>
        <xdr:cNvSpPr/>
      </xdr:nvSpPr>
      <xdr:spPr>
        <a:xfrm>
          <a:off x="10252166" y="539932"/>
          <a:ext cx="4868997" cy="672464"/>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135891</xdr:colOff>
      <xdr:row>0</xdr:row>
      <xdr:rowOff>158750</xdr:rowOff>
    </xdr:from>
    <xdr:to>
      <xdr:col>9</xdr:col>
      <xdr:colOff>974271</xdr:colOff>
      <xdr:row>5</xdr:row>
      <xdr:rowOff>57150</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2661377" y="158750"/>
          <a:ext cx="4953180" cy="8236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8</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423635</xdr:colOff>
      <xdr:row>6</xdr:row>
      <xdr:rowOff>109943</xdr:rowOff>
    </xdr:from>
    <xdr:to>
      <xdr:col>11</xdr:col>
      <xdr:colOff>996042</xdr:colOff>
      <xdr:row>33</xdr:row>
      <xdr:rowOff>119743</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423635" y="1220286"/>
          <a:ext cx="9291864" cy="598605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dk1"/>
              </a:solidFill>
              <a:effectLst/>
              <a:latin typeface="Lucida Bright" panose="02040602050505020304" pitchFamily="18" charset="0"/>
              <a:ea typeface="+mn-ea"/>
              <a:cs typeface="+mn-cs"/>
            </a:rPr>
            <a:t>Selected sample: 100 Democrats, 100  Republicans, and 200 Independents.</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When the question was asked whether they would support the issue that is on the ballot:</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*50% of Democrats said that they would support the issue </a:t>
          </a:r>
        </a:p>
        <a:p>
          <a:r>
            <a:rPr lang="en-US" sz="2400" baseline="0">
              <a:solidFill>
                <a:schemeClr val="dk1"/>
              </a:solidFill>
              <a:effectLst/>
              <a:latin typeface="Lucida Bright" panose="02040602050505020304" pitchFamily="18" charset="0"/>
              <a:ea typeface="+mn-ea"/>
              <a:cs typeface="+mn-cs"/>
            </a:rPr>
            <a:t>*60% of Republicans would also support this issue</a:t>
          </a:r>
        </a:p>
        <a:p>
          <a:r>
            <a:rPr lang="en-US" sz="2400" baseline="0">
              <a:solidFill>
                <a:schemeClr val="dk1"/>
              </a:solidFill>
              <a:effectLst/>
              <a:latin typeface="Lucida Bright" panose="02040602050505020304" pitchFamily="18" charset="0"/>
              <a:ea typeface="+mn-ea"/>
              <a:cs typeface="+mn-cs"/>
            </a:rPr>
            <a:t>*70% of Independents would not support this issue</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Use the Chi-square distribution to test the proposition that the proportion of voters would support the issue on the ballot is the same for these three groups of voters.</a:t>
          </a:r>
        </a:p>
        <a:p>
          <a:endParaRPr lang="en-US" sz="2400" baseline="0">
            <a:solidFill>
              <a:schemeClr val="dk1"/>
            </a:solidFill>
            <a:effectLst/>
            <a:latin typeface="Lucida Bright" panose="02040602050505020304" pitchFamily="18" charset="0"/>
            <a:ea typeface="+mn-ea"/>
            <a:cs typeface="+mn-cs"/>
          </a:endParaRPr>
        </a:p>
        <a:p>
          <a:r>
            <a:rPr lang="en-US" sz="2400" baseline="0">
              <a:solidFill>
                <a:schemeClr val="dk1"/>
              </a:solidFill>
              <a:effectLst/>
              <a:latin typeface="Lucida Bright" panose="02040602050505020304" pitchFamily="18" charset="0"/>
              <a:ea typeface="+mn-ea"/>
              <a:cs typeface="+mn-cs"/>
            </a:rPr>
            <a:t>Test at 5% significance level.</a:t>
          </a:r>
        </a:p>
        <a:p>
          <a:endParaRPr lang="en-US" sz="2400" baseline="0">
            <a:solidFill>
              <a:schemeClr val="dk1"/>
            </a:solidFill>
            <a:effectLst/>
            <a:latin typeface="Lucida Bright" panose="02040602050505020304" pitchFamily="18" charset="0"/>
            <a:ea typeface="+mn-ea"/>
            <a:cs typeface="+mn-cs"/>
          </a:endParaRPr>
        </a:p>
        <a:p>
          <a:endParaRPr lang="en-US" sz="2400" baseline="0">
            <a:solidFill>
              <a:schemeClr val="dk1"/>
            </a:solidFill>
            <a:effectLst/>
            <a:latin typeface="Lucida Bright" panose="02040602050505020304" pitchFamily="18" charset="0"/>
            <a:ea typeface="+mn-ea"/>
            <a:cs typeface="+mn-cs"/>
          </a:endParaRPr>
        </a:p>
        <a:p>
          <a:endParaRPr lang="en-US" sz="2400" baseline="0">
            <a:solidFill>
              <a:schemeClr val="dk1"/>
            </a:solidFill>
            <a:effectLst/>
            <a:latin typeface="Lucida Bright" panose="02040602050505020304" pitchFamily="18" charset="0"/>
            <a:ea typeface="+mn-ea"/>
            <a:cs typeface="+mn-cs"/>
          </a:endParaRPr>
        </a:p>
        <a:p>
          <a:endParaRPr lang="en-US" sz="24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501107</xdr:colOff>
      <xdr:row>0</xdr:row>
      <xdr:rowOff>37737</xdr:rowOff>
    </xdr:from>
    <xdr:to>
      <xdr:col>2</xdr:col>
      <xdr:colOff>768803</xdr:colOff>
      <xdr:row>5</xdr:row>
      <xdr:rowOff>179160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501107" y="37737"/>
          <a:ext cx="1530439" cy="10667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229146</xdr:colOff>
      <xdr:row>1</xdr:row>
      <xdr:rowOff>4083</xdr:rowOff>
    </xdr:from>
    <xdr:to>
      <xdr:col>12</xdr:col>
      <xdr:colOff>267789</xdr:colOff>
      <xdr:row>43</xdr:row>
      <xdr:rowOff>154577</xdr:rowOff>
    </xdr:to>
    <xdr:cxnSp macro="">
      <xdr:nvCxnSpPr>
        <xdr:cNvPr id="6" name="Straight Connector 5">
          <a:extLst>
            <a:ext uri="{FF2B5EF4-FFF2-40B4-BE49-F238E27FC236}">
              <a16:creationId xmlns:a16="http://schemas.microsoft.com/office/drawing/2014/main" id="{00000000-0008-0000-0900-000006000000}"/>
            </a:ext>
          </a:extLst>
        </xdr:cNvPr>
        <xdr:cNvCxnSpPr/>
      </xdr:nvCxnSpPr>
      <xdr:spPr>
        <a:xfrm>
          <a:off x="10091603" y="189140"/>
          <a:ext cx="38643" cy="969726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783772</xdr:colOff>
      <xdr:row>1</xdr:row>
      <xdr:rowOff>115389</xdr:rowOff>
    </xdr:from>
    <xdr:to>
      <xdr:col>18</xdr:col>
      <xdr:colOff>500744</xdr:colOff>
      <xdr:row>7</xdr:row>
      <xdr:rowOff>0</xdr:rowOff>
    </xdr:to>
    <xdr:sp macro="" textlink="">
      <xdr:nvSpPr>
        <xdr:cNvPr id="29" name="Rounded Rectangle 6">
          <a:extLst>
            <a:ext uri="{FF2B5EF4-FFF2-40B4-BE49-F238E27FC236}">
              <a16:creationId xmlns:a16="http://schemas.microsoft.com/office/drawing/2014/main" id="{4BBF9065-AD72-42C5-8343-031C665EEE6A}"/>
            </a:ext>
          </a:extLst>
        </xdr:cNvPr>
        <xdr:cNvSpPr/>
      </xdr:nvSpPr>
      <xdr:spPr>
        <a:xfrm>
          <a:off x="10646229" y="300446"/>
          <a:ext cx="4397829" cy="994954"/>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1052104</xdr:colOff>
      <xdr:row>1</xdr:row>
      <xdr:rowOff>119743</xdr:rowOff>
    </xdr:from>
    <xdr:to>
      <xdr:col>7</xdr:col>
      <xdr:colOff>685800</xdr:colOff>
      <xdr:row>6</xdr:row>
      <xdr:rowOff>18143</xdr:rowOff>
    </xdr:to>
    <xdr:sp macro="" textlink="">
      <xdr:nvSpPr>
        <xdr:cNvPr id="2" name="Rounded Rectangle 1">
          <a:extLst>
            <a:ext uri="{FF2B5EF4-FFF2-40B4-BE49-F238E27FC236}">
              <a16:creationId xmlns:a16="http://schemas.microsoft.com/office/drawing/2014/main" id="{AEE0D928-A8A7-4988-9697-89367BEFEAA2}"/>
            </a:ext>
          </a:extLst>
        </xdr:cNvPr>
        <xdr:cNvSpPr/>
      </xdr:nvSpPr>
      <xdr:spPr>
        <a:xfrm>
          <a:off x="2317024" y="302623"/>
          <a:ext cx="4609556" cy="8128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9</a:t>
          </a:r>
          <a:r>
            <a:rPr lang="en-US" sz="3200" b="1" baseline="0">
              <a:solidFill>
                <a:schemeClr val="accent3">
                  <a:lumMod val="50000"/>
                </a:schemeClr>
              </a:solidFill>
              <a:latin typeface="Lucida Bright" panose="02040602050505020304" pitchFamily="18" charset="0"/>
            </a:rPr>
            <a:t> </a:t>
          </a:r>
          <a:r>
            <a:rPr lang="en-US" sz="3200" b="0">
              <a:solidFill>
                <a:schemeClr val="accent3">
                  <a:lumMod val="50000"/>
                </a:schemeClr>
              </a:solidFill>
              <a:latin typeface="Lucida Bright" panose="02040602050505020304" pitchFamily="18" charset="0"/>
            </a:rPr>
            <a:t>  </a:t>
          </a:r>
        </a:p>
      </xdr:txBody>
    </xdr:sp>
    <xdr:clientData/>
  </xdr:twoCellAnchor>
  <xdr:twoCellAnchor>
    <xdr:from>
      <xdr:col>0</xdr:col>
      <xdr:colOff>279764</xdr:colOff>
      <xdr:row>1</xdr:row>
      <xdr:rowOff>38645</xdr:rowOff>
    </xdr:from>
    <xdr:to>
      <xdr:col>2</xdr:col>
      <xdr:colOff>226968</xdr:colOff>
      <xdr:row>6</xdr:row>
      <xdr:rowOff>141516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8C90A33B-9936-4D98-8E45-F2DB7F06860D}"/>
            </a:ext>
          </a:extLst>
        </xdr:cNvPr>
        <xdr:cNvSpPr/>
      </xdr:nvSpPr>
      <xdr:spPr>
        <a:xfrm>
          <a:off x="279764" y="221525"/>
          <a:ext cx="1212124" cy="10172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1548493</xdr:colOff>
      <xdr:row>2</xdr:row>
      <xdr:rowOff>77471</xdr:rowOff>
    </xdr:from>
    <xdr:to>
      <xdr:col>7</xdr:col>
      <xdr:colOff>1548493</xdr:colOff>
      <xdr:row>54</xdr:row>
      <xdr:rowOff>16511</xdr:rowOff>
    </xdr:to>
    <xdr:cxnSp macro="">
      <xdr:nvCxnSpPr>
        <xdr:cNvPr id="4" name="Straight Connector 3">
          <a:extLst>
            <a:ext uri="{FF2B5EF4-FFF2-40B4-BE49-F238E27FC236}">
              <a16:creationId xmlns:a16="http://schemas.microsoft.com/office/drawing/2014/main" id="{595E3954-5FF0-42BF-8F56-1369935F36BC}"/>
            </a:ext>
          </a:extLst>
        </xdr:cNvPr>
        <xdr:cNvCxnSpPr/>
      </xdr:nvCxnSpPr>
      <xdr:spPr>
        <a:xfrm flipH="1">
          <a:off x="7789273" y="443231"/>
          <a:ext cx="0" cy="151638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oneCellAnchor>
    <xdr:from>
      <xdr:col>11</xdr:col>
      <xdr:colOff>217715</xdr:colOff>
      <xdr:row>17</xdr:row>
      <xdr:rowOff>135710</xdr:rowOff>
    </xdr:from>
    <xdr:ext cx="1986642" cy="374141"/>
    <xdr:sp macro="" textlink="">
      <xdr:nvSpPr>
        <xdr:cNvPr id="5" name="TextBox 4">
          <a:extLst>
            <a:ext uri="{FF2B5EF4-FFF2-40B4-BE49-F238E27FC236}">
              <a16:creationId xmlns:a16="http://schemas.microsoft.com/office/drawing/2014/main" id="{7AD597FB-4C3E-4031-9EF6-5E1C1B4853E3}"/>
            </a:ext>
          </a:extLst>
        </xdr:cNvPr>
        <xdr:cNvSpPr txBox="1"/>
      </xdr:nvSpPr>
      <xdr:spPr>
        <a:xfrm>
          <a:off x="13476515" y="3839030"/>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8</xdr:col>
      <xdr:colOff>141515</xdr:colOff>
      <xdr:row>23</xdr:row>
      <xdr:rowOff>185057</xdr:rowOff>
    </xdr:from>
    <xdr:to>
      <xdr:col>12</xdr:col>
      <xdr:colOff>555171</xdr:colOff>
      <xdr:row>34</xdr:row>
      <xdr:rowOff>174171</xdr:rowOff>
    </xdr:to>
    <xdr:sp macro="" textlink="">
      <xdr:nvSpPr>
        <xdr:cNvPr id="7" name="TextBox 6">
          <a:extLst>
            <a:ext uri="{FF2B5EF4-FFF2-40B4-BE49-F238E27FC236}">
              <a16:creationId xmlns:a16="http://schemas.microsoft.com/office/drawing/2014/main" id="{650979FE-682E-4FFE-8DDD-2ACEC5497518}"/>
            </a:ext>
          </a:extLst>
        </xdr:cNvPr>
        <xdr:cNvSpPr txBox="1"/>
      </xdr:nvSpPr>
      <xdr:spPr>
        <a:xfrm>
          <a:off x="8211095" y="6441077"/>
          <a:ext cx="6593476" cy="36314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Negative or Positive</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-1 to -0.75:  very strong correlation</a:t>
          </a:r>
        </a:p>
        <a:p>
          <a:r>
            <a:rPr lang="en-US" sz="2000" baseline="0">
              <a:solidFill>
                <a:schemeClr val="dk1"/>
              </a:solidFill>
              <a:effectLst/>
              <a:latin typeface="Lucida Bright" panose="02040602050505020304" pitchFamily="18" charset="0"/>
              <a:ea typeface="+mn-ea"/>
              <a:cs typeface="+mn-cs"/>
            </a:rPr>
            <a:t>-0.749 to - 0.499: somewhat strong correlation</a:t>
          </a:r>
        </a:p>
        <a:p>
          <a:r>
            <a:rPr lang="en-US" sz="2000" baseline="0">
              <a:solidFill>
                <a:schemeClr val="dk1"/>
              </a:solidFill>
              <a:effectLst/>
              <a:latin typeface="Lucida Bright" panose="02040602050505020304" pitchFamily="18" charset="0"/>
              <a:ea typeface="+mn-ea"/>
              <a:cs typeface="+mn-cs"/>
            </a:rPr>
            <a:t>-0.5 to -0.25: somewhat weak correlation</a:t>
          </a:r>
        </a:p>
        <a:p>
          <a:r>
            <a:rPr lang="en-US" sz="2000" baseline="0">
              <a:solidFill>
                <a:schemeClr val="dk1"/>
              </a:solidFill>
              <a:effectLst/>
              <a:latin typeface="Lucida Bright" panose="02040602050505020304" pitchFamily="18" charset="0"/>
              <a:ea typeface="+mn-ea"/>
              <a:cs typeface="+mn-cs"/>
            </a:rPr>
            <a:t>-0.251 to 0: weak correlation  </a:t>
          </a:r>
        </a:p>
        <a:p>
          <a:r>
            <a:rPr lang="en-US" sz="2000" baseline="0">
              <a:solidFill>
                <a:schemeClr val="dk1"/>
              </a:solidFill>
              <a:effectLst/>
              <a:latin typeface="Lucida Bright" panose="02040602050505020304" pitchFamily="18" charset="0"/>
              <a:ea typeface="+mn-ea"/>
              <a:cs typeface="+mn-cs"/>
            </a:rPr>
            <a:t>0.001 to 0.2499: weak correlation </a:t>
          </a:r>
        </a:p>
        <a:p>
          <a:r>
            <a:rPr lang="en-US" sz="2000" baseline="0">
              <a:solidFill>
                <a:schemeClr val="dk1"/>
              </a:solidFill>
              <a:effectLst/>
              <a:latin typeface="Lucida Bright" panose="02040602050505020304" pitchFamily="18" charset="0"/>
              <a:ea typeface="+mn-ea"/>
              <a:cs typeface="+mn-cs"/>
            </a:rPr>
            <a:t>0.25 to 0.4999: somewhat weak correlation</a:t>
          </a:r>
        </a:p>
        <a:p>
          <a:r>
            <a:rPr lang="en-US" sz="2000" baseline="0">
              <a:solidFill>
                <a:schemeClr val="dk1"/>
              </a:solidFill>
              <a:effectLst/>
              <a:latin typeface="Lucida Bright" panose="02040602050505020304" pitchFamily="18" charset="0"/>
              <a:ea typeface="+mn-ea"/>
              <a:cs typeface="+mn-cs"/>
            </a:rPr>
            <a:t>0.5 to 0.7499: somewhat strong correlation</a:t>
          </a:r>
        </a:p>
        <a:p>
          <a:r>
            <a:rPr lang="en-US" sz="2000" baseline="0">
              <a:solidFill>
                <a:schemeClr val="dk1"/>
              </a:solidFill>
              <a:effectLst/>
              <a:latin typeface="Lucida Bright" panose="02040602050505020304" pitchFamily="18" charset="0"/>
              <a:ea typeface="+mn-ea"/>
              <a:cs typeface="+mn-cs"/>
            </a:rPr>
            <a:t>0.75 to 1: very strong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8</xdr:col>
      <xdr:colOff>0</xdr:colOff>
      <xdr:row>62</xdr:row>
      <xdr:rowOff>1</xdr:rowOff>
    </xdr:from>
    <xdr:to>
      <xdr:col>12</xdr:col>
      <xdr:colOff>413656</xdr:colOff>
      <xdr:row>74</xdr:row>
      <xdr:rowOff>119744</xdr:rowOff>
    </xdr:to>
    <xdr:sp macro="" textlink="">
      <xdr:nvSpPr>
        <xdr:cNvPr id="9" name="TextBox 8">
          <a:extLst>
            <a:ext uri="{FF2B5EF4-FFF2-40B4-BE49-F238E27FC236}">
              <a16:creationId xmlns:a16="http://schemas.microsoft.com/office/drawing/2014/main" id="{00062195-C581-40AB-BF82-25E7E10BC894}"/>
            </a:ext>
          </a:extLst>
        </xdr:cNvPr>
        <xdr:cNvSpPr txBox="1"/>
      </xdr:nvSpPr>
      <xdr:spPr>
        <a:xfrm>
          <a:off x="8069580" y="17061181"/>
          <a:ext cx="6593476" cy="23295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Negative or Positive</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0 to 0.2499: weak predictor </a:t>
          </a:r>
        </a:p>
        <a:p>
          <a:r>
            <a:rPr lang="en-US" sz="2000" baseline="0">
              <a:solidFill>
                <a:schemeClr val="dk1"/>
              </a:solidFill>
              <a:effectLst/>
              <a:latin typeface="Lucida Bright" panose="02040602050505020304" pitchFamily="18" charset="0"/>
              <a:ea typeface="+mn-ea"/>
              <a:cs typeface="+mn-cs"/>
            </a:rPr>
            <a:t>0.25 to 0.499: somwhat weak predictor </a:t>
          </a:r>
        </a:p>
        <a:p>
          <a:r>
            <a:rPr lang="en-US" sz="2000" baseline="0">
              <a:solidFill>
                <a:schemeClr val="dk1"/>
              </a:solidFill>
              <a:effectLst/>
              <a:latin typeface="Lucida Bright" panose="02040602050505020304" pitchFamily="18" charset="0"/>
              <a:ea typeface="+mn-ea"/>
              <a:cs typeface="+mn-cs"/>
            </a:rPr>
            <a:t>0.5 to 0.7499: strong predictor</a:t>
          </a:r>
        </a:p>
        <a:p>
          <a:r>
            <a:rPr lang="en-US" sz="2000" baseline="0">
              <a:solidFill>
                <a:schemeClr val="dk1"/>
              </a:solidFill>
              <a:effectLst/>
              <a:latin typeface="Lucida Bright" panose="02040602050505020304" pitchFamily="18" charset="0"/>
              <a:ea typeface="+mn-ea"/>
              <a:cs typeface="+mn-cs"/>
            </a:rPr>
            <a:t>0.75 to 1: very strong predictor</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8</xdr:col>
      <xdr:colOff>76200</xdr:colOff>
      <xdr:row>2</xdr:row>
      <xdr:rowOff>87086</xdr:rowOff>
    </xdr:from>
    <xdr:to>
      <xdr:col>10</xdr:col>
      <xdr:colOff>840194</xdr:colOff>
      <xdr:row>6</xdr:row>
      <xdr:rowOff>28030</xdr:rowOff>
    </xdr:to>
    <xdr:sp macro="" textlink="">
      <xdr:nvSpPr>
        <xdr:cNvPr id="10" name="Rounded Rectangle 6">
          <a:extLst>
            <a:ext uri="{FF2B5EF4-FFF2-40B4-BE49-F238E27FC236}">
              <a16:creationId xmlns:a16="http://schemas.microsoft.com/office/drawing/2014/main" id="{E2367751-FB3A-4BE6-AF5A-17AF289034FF}"/>
            </a:ext>
          </a:extLst>
        </xdr:cNvPr>
        <xdr:cNvSpPr/>
      </xdr:nvSpPr>
      <xdr:spPr>
        <a:xfrm>
          <a:off x="8145780" y="452846"/>
          <a:ext cx="4863554" cy="672464"/>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twoCellAnchor>
    <xdr:from>
      <xdr:col>0</xdr:col>
      <xdr:colOff>206829</xdr:colOff>
      <xdr:row>8</xdr:row>
      <xdr:rowOff>10886</xdr:rowOff>
    </xdr:from>
    <xdr:to>
      <xdr:col>7</xdr:col>
      <xdr:colOff>1142999</xdr:colOff>
      <xdr:row>15</xdr:row>
      <xdr:rowOff>195944</xdr:rowOff>
    </xdr:to>
    <xdr:sp macro="" textlink="">
      <xdr:nvSpPr>
        <xdr:cNvPr id="11" name="TextBox 10">
          <a:extLst>
            <a:ext uri="{FF2B5EF4-FFF2-40B4-BE49-F238E27FC236}">
              <a16:creationId xmlns:a16="http://schemas.microsoft.com/office/drawing/2014/main" id="{3B72E107-41A2-45C0-89A7-9C3F3E477632}"/>
            </a:ext>
          </a:extLst>
        </xdr:cNvPr>
        <xdr:cNvSpPr txBox="1"/>
      </xdr:nvSpPr>
      <xdr:spPr>
        <a:xfrm>
          <a:off x="206829" y="1491343"/>
          <a:ext cx="7173684" cy="18941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baseline="0">
            <a:solidFill>
              <a:srgbClr val="002060"/>
            </a:solidFill>
            <a:effectLst/>
            <a:latin typeface="Lucida Bright" panose="02040602050505020304" pitchFamily="18" charset="0"/>
            <a:ea typeface="+mn-ea"/>
            <a:cs typeface="+mn-cs"/>
          </a:endParaRPr>
        </a:p>
        <a:p>
          <a:r>
            <a:rPr lang="en-US" sz="2400" b="0" i="0" u="none" strike="noStrike">
              <a:solidFill>
                <a:schemeClr val="dk1"/>
              </a:solidFill>
              <a:effectLst/>
              <a:latin typeface="Lucida Bright" panose="02040602050505020304" pitchFamily="18" charset="0"/>
              <a:ea typeface="+mn-ea"/>
              <a:cs typeface="+mn-cs"/>
            </a:rPr>
            <a:t>a) </a:t>
          </a:r>
          <a:r>
            <a:rPr lang="en-US" sz="2400">
              <a:latin typeface="Lucida Bright" panose="02040602050505020304" pitchFamily="18" charset="0"/>
            </a:rPr>
            <a:t>Find and interpret the Coefficient of Correlation</a:t>
          </a:r>
          <a:r>
            <a:rPr lang="en-US" sz="2400" baseline="0">
              <a:latin typeface="Lucida Bright" panose="02040602050505020304" pitchFamily="18" charset="0"/>
            </a:rPr>
            <a:t> between the Market Price and the age of the house.</a:t>
          </a:r>
          <a:endParaRPr lang="en-US" sz="2400">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544286</xdr:colOff>
      <xdr:row>43</xdr:row>
      <xdr:rowOff>119743</xdr:rowOff>
    </xdr:from>
    <xdr:to>
      <xdr:col>7</xdr:col>
      <xdr:colOff>914400</xdr:colOff>
      <xdr:row>48</xdr:row>
      <xdr:rowOff>141514</xdr:rowOff>
    </xdr:to>
    <xdr:sp macro="" textlink="">
      <xdr:nvSpPr>
        <xdr:cNvPr id="12" name="TextBox 11">
          <a:extLst>
            <a:ext uri="{FF2B5EF4-FFF2-40B4-BE49-F238E27FC236}">
              <a16:creationId xmlns:a16="http://schemas.microsoft.com/office/drawing/2014/main" id="{9067FA23-3E66-4F6D-A476-D8019C03892D}"/>
            </a:ext>
          </a:extLst>
        </xdr:cNvPr>
        <xdr:cNvSpPr txBox="1"/>
      </xdr:nvSpPr>
      <xdr:spPr>
        <a:xfrm>
          <a:off x="544286" y="13084629"/>
          <a:ext cx="6607628" cy="15457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baseline="0">
            <a:solidFill>
              <a:srgbClr val="002060"/>
            </a:solidFill>
            <a:effectLst/>
            <a:latin typeface="Lucida Bright" panose="02040602050505020304" pitchFamily="18" charset="0"/>
            <a:ea typeface="+mn-ea"/>
            <a:cs typeface="+mn-cs"/>
          </a:endParaRPr>
        </a:p>
        <a:p>
          <a:r>
            <a:rPr lang="en-US" sz="2400" b="0" i="0" u="none" strike="noStrike">
              <a:solidFill>
                <a:schemeClr val="dk1"/>
              </a:solidFill>
              <a:effectLst/>
              <a:latin typeface="Lucida Bright" panose="02040602050505020304" pitchFamily="18" charset="0"/>
              <a:ea typeface="+mn-ea"/>
              <a:cs typeface="+mn-cs"/>
            </a:rPr>
            <a:t> b) </a:t>
          </a:r>
          <a:r>
            <a:rPr lang="en-US" sz="2400">
              <a:latin typeface="Lucida Bright" panose="02040602050505020304" pitchFamily="18" charset="0"/>
            </a:rPr>
            <a:t>Find and interpret the Coefficient</a:t>
          </a:r>
          <a:r>
            <a:rPr lang="en-US" sz="2400" baseline="0">
              <a:latin typeface="Lucida Bright" panose="02040602050505020304" pitchFamily="18" charset="0"/>
            </a:rPr>
            <a:t> of Determination</a:t>
          </a:r>
        </a:p>
        <a:p>
          <a:r>
            <a:rPr lang="en-US" sz="2400" baseline="0">
              <a:latin typeface="Lucida Bright" panose="02040602050505020304" pitchFamily="18" charset="0"/>
            </a:rPr>
            <a:t>(where the y is the house price)</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229598</xdr:colOff>
      <xdr:row>1</xdr:row>
      <xdr:rowOff>63952</xdr:rowOff>
    </xdr:from>
    <xdr:to>
      <xdr:col>27</xdr:col>
      <xdr:colOff>203199</xdr:colOff>
      <xdr:row>7</xdr:row>
      <xdr:rowOff>57150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697198" y="241752"/>
          <a:ext cx="9308101" cy="10599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 Practice 3 </a:t>
          </a:r>
          <a:r>
            <a:rPr lang="en-US" sz="4000" b="1" baseline="0">
              <a:solidFill>
                <a:schemeClr val="accent3">
                  <a:lumMod val="50000"/>
                </a:schemeClr>
              </a:solidFill>
              <a:latin typeface="Lucida Bright" panose="02040602050505020304" pitchFamily="18" charset="0"/>
            </a:rPr>
            <a:t>Problems  </a:t>
          </a:r>
          <a:endParaRPr lang="en-US" sz="4000">
            <a:solidFill>
              <a:schemeClr val="accent3">
                <a:lumMod val="50000"/>
              </a:schemeClr>
            </a:solidFill>
            <a:latin typeface="Lucida Bright" panose="02040602050505020304" pitchFamily="18" charset="0"/>
          </a:endParaRPr>
        </a:p>
      </xdr:txBody>
    </xdr:sp>
    <xdr:clientData/>
  </xdr:twoCellAnchor>
  <xdr:twoCellAnchor>
    <xdr:from>
      <xdr:col>12</xdr:col>
      <xdr:colOff>88175</xdr:colOff>
      <xdr:row>10</xdr:row>
      <xdr:rowOff>56513</xdr:rowOff>
    </xdr:from>
    <xdr:to>
      <xdr:col>17</xdr:col>
      <xdr:colOff>546101</xdr:colOff>
      <xdr:row>15</xdr:row>
      <xdr:rowOff>34742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7555775" y="1834513"/>
          <a:ext cx="3569426" cy="8672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12</xdr:col>
      <xdr:colOff>120197</xdr:colOff>
      <xdr:row>17</xdr:row>
      <xdr:rowOff>26761</xdr:rowOff>
    </xdr:from>
    <xdr:to>
      <xdr:col>17</xdr:col>
      <xdr:colOff>533401</xdr:colOff>
      <xdr:row>21</xdr:row>
      <xdr:rowOff>141060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7587797" y="3049361"/>
          <a:ext cx="3524704" cy="8254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12</xdr:col>
      <xdr:colOff>75293</xdr:colOff>
      <xdr:row>23</xdr:row>
      <xdr:rowOff>158750</xdr:rowOff>
    </xdr:from>
    <xdr:to>
      <xdr:col>17</xdr:col>
      <xdr:colOff>546101</xdr:colOff>
      <xdr:row>28</xdr:row>
      <xdr:rowOff>77106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7542893" y="4248150"/>
          <a:ext cx="3582308" cy="8073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12</xdr:col>
      <xdr:colOff>68035</xdr:colOff>
      <xdr:row>30</xdr:row>
      <xdr:rowOff>157843</xdr:rowOff>
    </xdr:from>
    <xdr:to>
      <xdr:col>17</xdr:col>
      <xdr:colOff>495300</xdr:colOff>
      <xdr:row>35</xdr:row>
      <xdr:rowOff>88899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7535635" y="5491843"/>
          <a:ext cx="3538765" cy="8200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12</xdr:col>
      <xdr:colOff>92525</xdr:colOff>
      <xdr:row>37</xdr:row>
      <xdr:rowOff>167822</xdr:rowOff>
    </xdr:from>
    <xdr:to>
      <xdr:col>17</xdr:col>
      <xdr:colOff>520700</xdr:colOff>
      <xdr:row>42</xdr:row>
      <xdr:rowOff>102508</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7560125" y="6746422"/>
          <a:ext cx="3539675" cy="8236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22</xdr:col>
      <xdr:colOff>142872</xdr:colOff>
      <xdr:row>37</xdr:row>
      <xdr:rowOff>66675</xdr:rowOff>
    </xdr:from>
    <xdr:to>
      <xdr:col>27</xdr:col>
      <xdr:colOff>342899</xdr:colOff>
      <xdr:row>41</xdr:row>
      <xdr:rowOff>162832</xdr:rowOff>
    </xdr:to>
    <xdr:sp macro="" textlink="">
      <xdr:nvSpPr>
        <xdr:cNvPr id="8" name="Rounded Rectangle 9">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3833472" y="6645275"/>
          <a:ext cx="3311527" cy="8073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10</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21</xdr:col>
      <xdr:colOff>609600</xdr:colOff>
      <xdr:row>17</xdr:row>
      <xdr:rowOff>1812</xdr:rowOff>
    </xdr:from>
    <xdr:to>
      <xdr:col>27</xdr:col>
      <xdr:colOff>355600</xdr:colOff>
      <xdr:row>21</xdr:row>
      <xdr:rowOff>105225</xdr:rowOff>
    </xdr:to>
    <xdr:sp macro="" textlink="">
      <xdr:nvSpPr>
        <xdr:cNvPr id="9" name="Rounded Rectangle 12">
          <a:hlinkClick xmlns:r="http://schemas.openxmlformats.org/officeDocument/2006/relationships" r:id="rId7"/>
          <a:extLst>
            <a:ext uri="{FF2B5EF4-FFF2-40B4-BE49-F238E27FC236}">
              <a16:creationId xmlns:a16="http://schemas.microsoft.com/office/drawing/2014/main" id="{00000000-0008-0000-0100-000009000000}"/>
            </a:ext>
          </a:extLst>
        </xdr:cNvPr>
        <xdr:cNvSpPr/>
      </xdr:nvSpPr>
      <xdr:spPr>
        <a:xfrm>
          <a:off x="13677900" y="3024412"/>
          <a:ext cx="3479800" cy="8146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7</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22</xdr:col>
      <xdr:colOff>46715</xdr:colOff>
      <xdr:row>23</xdr:row>
      <xdr:rowOff>109763</xdr:rowOff>
    </xdr:from>
    <xdr:to>
      <xdr:col>27</xdr:col>
      <xdr:colOff>393700</xdr:colOff>
      <xdr:row>28</xdr:row>
      <xdr:rowOff>22676</xdr:rowOff>
    </xdr:to>
    <xdr:sp macro="" textlink="">
      <xdr:nvSpPr>
        <xdr:cNvPr id="10" name="Rounded Rectangle 15">
          <a:hlinkClick xmlns:r="http://schemas.openxmlformats.org/officeDocument/2006/relationships" r:id="rId8"/>
          <a:extLst>
            <a:ext uri="{FF2B5EF4-FFF2-40B4-BE49-F238E27FC236}">
              <a16:creationId xmlns:a16="http://schemas.microsoft.com/office/drawing/2014/main" id="{00000000-0008-0000-0100-00000A000000}"/>
            </a:ext>
          </a:extLst>
        </xdr:cNvPr>
        <xdr:cNvSpPr/>
      </xdr:nvSpPr>
      <xdr:spPr>
        <a:xfrm>
          <a:off x="13737315" y="4199163"/>
          <a:ext cx="3458485" cy="8019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8</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1</xdr:col>
      <xdr:colOff>115207</xdr:colOff>
      <xdr:row>0</xdr:row>
      <xdr:rowOff>10886</xdr:rowOff>
    </xdr:from>
    <xdr:to>
      <xdr:col>4</xdr:col>
      <xdr:colOff>92075</xdr:colOff>
      <xdr:row>6</xdr:row>
      <xdr:rowOff>100965</xdr:rowOff>
    </xdr:to>
    <xdr:sp macro="" textlink="">
      <xdr:nvSpPr>
        <xdr:cNvPr id="11" name="Left Arrow 20">
          <a:hlinkClick xmlns:r="http://schemas.openxmlformats.org/officeDocument/2006/relationships" r:id="rId9"/>
          <a:extLst>
            <a:ext uri="{FF2B5EF4-FFF2-40B4-BE49-F238E27FC236}">
              <a16:creationId xmlns:a16="http://schemas.microsoft.com/office/drawing/2014/main" id="{00000000-0008-0000-0100-00000B000000}"/>
            </a:ext>
          </a:extLst>
        </xdr:cNvPr>
        <xdr:cNvSpPr/>
      </xdr:nvSpPr>
      <xdr:spPr>
        <a:xfrm>
          <a:off x="737507" y="10886"/>
          <a:ext cx="1843768" cy="11568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22</xdr:col>
      <xdr:colOff>131989</xdr:colOff>
      <xdr:row>30</xdr:row>
      <xdr:rowOff>94345</xdr:rowOff>
    </xdr:from>
    <xdr:to>
      <xdr:col>27</xdr:col>
      <xdr:colOff>393700</xdr:colOff>
      <xdr:row>35</xdr:row>
      <xdr:rowOff>19958</xdr:rowOff>
    </xdr:to>
    <xdr:sp macro="" textlink="">
      <xdr:nvSpPr>
        <xdr:cNvPr id="12" name="Rounded Rectangle 21">
          <a:hlinkClick xmlns:r="http://schemas.openxmlformats.org/officeDocument/2006/relationships" r:id="rId10"/>
          <a:extLst>
            <a:ext uri="{FF2B5EF4-FFF2-40B4-BE49-F238E27FC236}">
              <a16:creationId xmlns:a16="http://schemas.microsoft.com/office/drawing/2014/main" id="{00000000-0008-0000-0100-00000C000000}"/>
            </a:ext>
          </a:extLst>
        </xdr:cNvPr>
        <xdr:cNvSpPr/>
      </xdr:nvSpPr>
      <xdr:spPr>
        <a:xfrm>
          <a:off x="13822589" y="5428345"/>
          <a:ext cx="3373211" cy="8146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9</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21</xdr:col>
      <xdr:colOff>598079</xdr:colOff>
      <xdr:row>10</xdr:row>
      <xdr:rowOff>96250</xdr:rowOff>
    </xdr:from>
    <xdr:to>
      <xdr:col>27</xdr:col>
      <xdr:colOff>330200</xdr:colOff>
      <xdr:row>15</xdr:row>
      <xdr:rowOff>16783</xdr:rowOff>
    </xdr:to>
    <xdr:sp macro="" textlink="">
      <xdr:nvSpPr>
        <xdr:cNvPr id="13" name="Rounded Rectangle 13">
          <a:hlinkClick xmlns:r="http://schemas.openxmlformats.org/officeDocument/2006/relationships" r:id="rId11"/>
          <a:extLst>
            <a:ext uri="{FF2B5EF4-FFF2-40B4-BE49-F238E27FC236}">
              <a16:creationId xmlns:a16="http://schemas.microsoft.com/office/drawing/2014/main" id="{00000000-0008-0000-0100-00000D000000}"/>
            </a:ext>
          </a:extLst>
        </xdr:cNvPr>
        <xdr:cNvSpPr/>
      </xdr:nvSpPr>
      <xdr:spPr>
        <a:xfrm>
          <a:off x="13666379" y="1874250"/>
          <a:ext cx="3465921" cy="8095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39</xdr:col>
      <xdr:colOff>472349</xdr:colOff>
      <xdr:row>0</xdr:row>
      <xdr:rowOff>0</xdr:rowOff>
    </xdr:from>
    <xdr:to>
      <xdr:col>47</xdr:col>
      <xdr:colOff>94071</xdr:colOff>
      <xdr:row>0</xdr:row>
      <xdr:rowOff>0</xdr:rowOff>
    </xdr:to>
    <xdr:sp macro="" textlink="">
      <xdr:nvSpPr>
        <xdr:cNvPr id="14" name="Rounded Rectangle 16">
          <a:hlinkClick xmlns:r="http://schemas.openxmlformats.org/officeDocument/2006/relationships" r:id="rId12"/>
          <a:extLst>
            <a:ext uri="{FF2B5EF4-FFF2-40B4-BE49-F238E27FC236}">
              <a16:creationId xmlns:a16="http://schemas.microsoft.com/office/drawing/2014/main" id="{00000000-0008-0000-01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0</xdr:col>
      <xdr:colOff>571500</xdr:colOff>
      <xdr:row>8</xdr:row>
      <xdr:rowOff>50800</xdr:rowOff>
    </xdr:from>
    <xdr:to>
      <xdr:col>11</xdr:col>
      <xdr:colOff>190500</xdr:colOff>
      <xdr:row>47</xdr:row>
      <xdr:rowOff>76200</xdr:rowOff>
    </xdr:to>
    <xdr:sp macro="" textlink="">
      <xdr:nvSpPr>
        <xdr:cNvPr id="23" name="TextBox 22">
          <a:extLst>
            <a:ext uri="{FF2B5EF4-FFF2-40B4-BE49-F238E27FC236}">
              <a16:creationId xmlns:a16="http://schemas.microsoft.com/office/drawing/2014/main" id="{4B9F07CD-34F3-4BF4-A21E-FCF57EB73669}"/>
            </a:ext>
          </a:extLst>
        </xdr:cNvPr>
        <xdr:cNvSpPr txBox="1"/>
      </xdr:nvSpPr>
      <xdr:spPr>
        <a:xfrm>
          <a:off x="571500" y="1473200"/>
          <a:ext cx="6464300" cy="695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latin typeface="Lucida Bright" panose="02040602050505020304" pitchFamily="18" charset="0"/>
            </a:rPr>
            <a:t>1. An</a:t>
          </a:r>
          <a:r>
            <a:rPr lang="en-US" sz="2800" baseline="0">
              <a:latin typeface="Lucida Bright" panose="02040602050505020304" pitchFamily="18" charset="0"/>
            </a:rPr>
            <a:t> appliction of ANOVA</a:t>
          </a:r>
        </a:p>
        <a:p>
          <a:r>
            <a:rPr lang="en-US" sz="2800" baseline="0">
              <a:latin typeface="Lucida Bright" panose="02040602050505020304" pitchFamily="18" charset="0"/>
            </a:rPr>
            <a:t>2. An application of the multiple-regression analysis.</a:t>
          </a:r>
        </a:p>
        <a:p>
          <a:r>
            <a:rPr lang="en-US" sz="2800" baseline="0">
              <a:latin typeface="Lucida Bright" panose="02040602050505020304" pitchFamily="18" charset="0"/>
            </a:rPr>
            <a:t>3. Forecasting using exponential smoothing</a:t>
          </a:r>
        </a:p>
        <a:p>
          <a:r>
            <a:rPr lang="en-US" sz="2800" baseline="0">
              <a:latin typeface="Lucida Bright" panose="02040602050505020304" pitchFamily="18" charset="0"/>
            </a:rPr>
            <a:t>4. Markov method for prediction</a:t>
          </a:r>
        </a:p>
        <a:p>
          <a:r>
            <a:rPr lang="en-US" sz="2800" baseline="0">
              <a:latin typeface="Lucida Bright" panose="02040602050505020304" pitchFamily="18" charset="0"/>
            </a:rPr>
            <a:t>5. Moving Average and Weighted moving averages</a:t>
          </a:r>
        </a:p>
        <a:p>
          <a:r>
            <a:rPr lang="en-US" sz="2800" baseline="0">
              <a:latin typeface="Lucida Bright" panose="02040602050505020304" pitchFamily="18" charset="0"/>
            </a:rPr>
            <a:t>6. An interpretation of Index numbers</a:t>
          </a:r>
        </a:p>
        <a:p>
          <a:r>
            <a:rPr lang="en-US" sz="2800" baseline="0">
              <a:latin typeface="Lucida Bright" panose="02040602050505020304" pitchFamily="18" charset="0"/>
            </a:rPr>
            <a:t>7. MAD</a:t>
          </a:r>
        </a:p>
        <a:p>
          <a:r>
            <a:rPr lang="en-US" sz="2800" baseline="0">
              <a:latin typeface="Lucida Bright" panose="02040602050505020304" pitchFamily="18" charset="0"/>
            </a:rPr>
            <a:t>8. Chi-square application</a:t>
          </a:r>
        </a:p>
        <a:p>
          <a:r>
            <a:rPr lang="en-US" sz="2800" baseline="0">
              <a:latin typeface="Lucida Bright" panose="02040602050505020304" pitchFamily="18" charset="0"/>
            </a:rPr>
            <a:t>9. Correlation and Determination Coefficients</a:t>
          </a:r>
        </a:p>
        <a:p>
          <a:r>
            <a:rPr lang="en-US" sz="2800" baseline="0">
              <a:latin typeface="Lucida Bright" panose="02040602050505020304" pitchFamily="18" charset="0"/>
            </a:rPr>
            <a:t>10. Dummy variables</a:t>
          </a:r>
        </a:p>
        <a:p>
          <a:r>
            <a:rPr lang="en-US" sz="2800" baseline="0">
              <a:latin typeface="Lucida Bright" panose="02040602050505020304" pitchFamily="18" charset="0"/>
            </a:rPr>
            <a:t>11. Center of Gravity </a:t>
          </a:r>
          <a:endParaRPr lang="en-US" sz="2800">
            <a:latin typeface="Lucida Bright" panose="02040602050505020304" pitchFamily="18" charset="0"/>
          </a:endParaRPr>
        </a:p>
      </xdr:txBody>
    </xdr:sp>
    <xdr:clientData/>
  </xdr:twoCellAnchor>
  <xdr:twoCellAnchor>
    <xdr:from>
      <xdr:col>28</xdr:col>
      <xdr:colOff>549272</xdr:colOff>
      <xdr:row>10</xdr:row>
      <xdr:rowOff>53975</xdr:rowOff>
    </xdr:from>
    <xdr:to>
      <xdr:col>34</xdr:col>
      <xdr:colOff>126999</xdr:colOff>
      <xdr:row>14</xdr:row>
      <xdr:rowOff>150132</xdr:rowOff>
    </xdr:to>
    <xdr:sp macro="" textlink="">
      <xdr:nvSpPr>
        <xdr:cNvPr id="16" name="Rounded Rectangle 9">
          <a:hlinkClick xmlns:r="http://schemas.openxmlformats.org/officeDocument/2006/relationships" r:id="rId13"/>
          <a:extLst>
            <a:ext uri="{FF2B5EF4-FFF2-40B4-BE49-F238E27FC236}">
              <a16:creationId xmlns:a16="http://schemas.microsoft.com/office/drawing/2014/main" id="{CF03F8D2-CC34-4B31-B21B-4B699D5E00B4}"/>
            </a:ext>
          </a:extLst>
        </xdr:cNvPr>
        <xdr:cNvSpPr/>
      </xdr:nvSpPr>
      <xdr:spPr>
        <a:xfrm>
          <a:off x="17973672" y="1831975"/>
          <a:ext cx="3311527" cy="8073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11</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1052104</xdr:colOff>
      <xdr:row>1</xdr:row>
      <xdr:rowOff>119743</xdr:rowOff>
    </xdr:from>
    <xdr:to>
      <xdr:col>7</xdr:col>
      <xdr:colOff>685800</xdr:colOff>
      <xdr:row>6</xdr:row>
      <xdr:rowOff>18143</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2314847" y="304800"/>
          <a:ext cx="4608467" cy="8236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9</a:t>
          </a:r>
          <a:r>
            <a:rPr lang="en-US" sz="3200" b="1" baseline="0">
              <a:solidFill>
                <a:schemeClr val="accent3">
                  <a:lumMod val="50000"/>
                </a:schemeClr>
              </a:solidFill>
              <a:latin typeface="Lucida Bright" panose="02040602050505020304" pitchFamily="18" charset="0"/>
            </a:rPr>
            <a:t> </a:t>
          </a:r>
          <a:r>
            <a:rPr lang="en-US" sz="3200" b="0">
              <a:solidFill>
                <a:schemeClr val="accent3">
                  <a:lumMod val="50000"/>
                </a:schemeClr>
              </a:solidFill>
              <a:latin typeface="Lucida Bright" panose="02040602050505020304" pitchFamily="18" charset="0"/>
            </a:rPr>
            <a:t>  </a:t>
          </a:r>
        </a:p>
      </xdr:txBody>
    </xdr:sp>
    <xdr:clientData/>
  </xdr:twoCellAnchor>
  <xdr:twoCellAnchor>
    <xdr:from>
      <xdr:col>0</xdr:col>
      <xdr:colOff>279764</xdr:colOff>
      <xdr:row>1</xdr:row>
      <xdr:rowOff>38645</xdr:rowOff>
    </xdr:from>
    <xdr:to>
      <xdr:col>2</xdr:col>
      <xdr:colOff>226968</xdr:colOff>
      <xdr:row>6</xdr:row>
      <xdr:rowOff>141516</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79764" y="229145"/>
          <a:ext cx="1185454"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1548493</xdr:colOff>
      <xdr:row>2</xdr:row>
      <xdr:rowOff>77471</xdr:rowOff>
    </xdr:from>
    <xdr:to>
      <xdr:col>7</xdr:col>
      <xdr:colOff>1548493</xdr:colOff>
      <xdr:row>54</xdr:row>
      <xdr:rowOff>16511</xdr:rowOff>
    </xdr:to>
    <xdr:cxnSp macro="">
      <xdr:nvCxnSpPr>
        <xdr:cNvPr id="4" name="Straight Connector 3">
          <a:extLst>
            <a:ext uri="{FF2B5EF4-FFF2-40B4-BE49-F238E27FC236}">
              <a16:creationId xmlns:a16="http://schemas.microsoft.com/office/drawing/2014/main" id="{00000000-0008-0000-0A00-000004000000}"/>
            </a:ext>
          </a:extLst>
        </xdr:cNvPr>
        <xdr:cNvCxnSpPr/>
      </xdr:nvCxnSpPr>
      <xdr:spPr>
        <a:xfrm flipH="1">
          <a:off x="7786007" y="447585"/>
          <a:ext cx="0" cy="1520081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oneCellAnchor>
    <xdr:from>
      <xdr:col>11</xdr:col>
      <xdr:colOff>217715</xdr:colOff>
      <xdr:row>17</xdr:row>
      <xdr:rowOff>135710</xdr:rowOff>
    </xdr:from>
    <xdr:ext cx="1986642" cy="374141"/>
    <xdr:sp macro="" textlink="">
      <xdr:nvSpPr>
        <xdr:cNvPr id="15" name="TextBox 14">
          <a:extLst>
            <a:ext uri="{FF2B5EF4-FFF2-40B4-BE49-F238E27FC236}">
              <a16:creationId xmlns:a16="http://schemas.microsoft.com/office/drawing/2014/main" id="{00000000-0008-0000-0A00-00000F000000}"/>
            </a:ext>
          </a:extLst>
        </xdr:cNvPr>
        <xdr:cNvSpPr txBox="1"/>
      </xdr:nvSpPr>
      <xdr:spPr>
        <a:xfrm>
          <a:off x="12110358" y="3374210"/>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0</xdr:col>
      <xdr:colOff>141516</xdr:colOff>
      <xdr:row>9</xdr:row>
      <xdr:rowOff>76200</xdr:rowOff>
    </xdr:from>
    <xdr:to>
      <xdr:col>7</xdr:col>
      <xdr:colOff>1077686</xdr:colOff>
      <xdr:row>16</xdr:row>
      <xdr:rowOff>87086</xdr:rowOff>
    </xdr:to>
    <xdr:sp macro="" textlink="">
      <xdr:nvSpPr>
        <xdr:cNvPr id="12" name="TextBox 11">
          <a:extLst>
            <a:ext uri="{FF2B5EF4-FFF2-40B4-BE49-F238E27FC236}">
              <a16:creationId xmlns:a16="http://schemas.microsoft.com/office/drawing/2014/main" id="{08B7EF76-1DF5-4193-BC6A-2E3B596CB279}"/>
            </a:ext>
          </a:extLst>
        </xdr:cNvPr>
        <xdr:cNvSpPr txBox="1"/>
      </xdr:nvSpPr>
      <xdr:spPr>
        <a:xfrm>
          <a:off x="141516" y="1741714"/>
          <a:ext cx="7173684" cy="18941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baseline="0">
            <a:solidFill>
              <a:srgbClr val="002060"/>
            </a:solidFill>
            <a:effectLst/>
            <a:latin typeface="Lucida Bright" panose="02040602050505020304" pitchFamily="18" charset="0"/>
            <a:ea typeface="+mn-ea"/>
            <a:cs typeface="+mn-cs"/>
          </a:endParaRPr>
        </a:p>
        <a:p>
          <a:r>
            <a:rPr lang="en-US" sz="2400" b="0" i="0" u="none" strike="noStrike">
              <a:solidFill>
                <a:schemeClr val="dk1"/>
              </a:solidFill>
              <a:effectLst/>
              <a:latin typeface="Lucida Bright" panose="02040602050505020304" pitchFamily="18" charset="0"/>
              <a:ea typeface="+mn-ea"/>
              <a:cs typeface="+mn-cs"/>
            </a:rPr>
            <a:t>a) </a:t>
          </a:r>
          <a:r>
            <a:rPr lang="en-US" sz="2400">
              <a:latin typeface="Lucida Bright" panose="02040602050505020304" pitchFamily="18" charset="0"/>
            </a:rPr>
            <a:t>Find and interpret the Coefficient of Correlation</a:t>
          </a:r>
          <a:r>
            <a:rPr lang="en-US" sz="2400" baseline="0">
              <a:latin typeface="Lucida Bright" panose="02040602050505020304" pitchFamily="18" charset="0"/>
            </a:rPr>
            <a:t> between the Market Price and the age of the house.</a:t>
          </a:r>
          <a:endParaRPr lang="en-US" sz="2400">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7</xdr:col>
      <xdr:colOff>1709059</xdr:colOff>
      <xdr:row>9</xdr:row>
      <xdr:rowOff>65315</xdr:rowOff>
    </xdr:from>
    <xdr:to>
      <xdr:col>12</xdr:col>
      <xdr:colOff>293915</xdr:colOff>
      <xdr:row>20</xdr:row>
      <xdr:rowOff>119743</xdr:rowOff>
    </xdr:to>
    <xdr:sp macro="" textlink="">
      <xdr:nvSpPr>
        <xdr:cNvPr id="26" name="TextBox 25">
          <a:extLst>
            <a:ext uri="{FF2B5EF4-FFF2-40B4-BE49-F238E27FC236}">
              <a16:creationId xmlns:a16="http://schemas.microsoft.com/office/drawing/2014/main" id="{1DF1E336-F013-43A2-9F63-C303AC59A1E5}"/>
            </a:ext>
          </a:extLst>
        </xdr:cNvPr>
        <xdr:cNvSpPr txBox="1"/>
      </xdr:nvSpPr>
      <xdr:spPr>
        <a:xfrm>
          <a:off x="7946573" y="1730829"/>
          <a:ext cx="6596742" cy="36249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Negative or Positive</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-1 to -0.75:  very strong correlation</a:t>
          </a:r>
        </a:p>
        <a:p>
          <a:r>
            <a:rPr lang="en-US" sz="2000" baseline="0">
              <a:solidFill>
                <a:schemeClr val="dk1"/>
              </a:solidFill>
              <a:effectLst/>
              <a:latin typeface="Lucida Bright" panose="02040602050505020304" pitchFamily="18" charset="0"/>
              <a:ea typeface="+mn-ea"/>
              <a:cs typeface="+mn-cs"/>
            </a:rPr>
            <a:t>-0.749 to - 0.5: somewhat strong correlation</a:t>
          </a:r>
        </a:p>
        <a:p>
          <a:r>
            <a:rPr lang="en-US" sz="2000" baseline="0">
              <a:solidFill>
                <a:schemeClr val="dk1"/>
              </a:solidFill>
              <a:effectLst/>
              <a:latin typeface="Lucida Bright" panose="02040602050505020304" pitchFamily="18" charset="0"/>
              <a:ea typeface="+mn-ea"/>
              <a:cs typeface="+mn-cs"/>
            </a:rPr>
            <a:t>-0.499 to -0.25: somewhat weak correlation</a:t>
          </a:r>
        </a:p>
        <a:p>
          <a:r>
            <a:rPr lang="en-US" sz="2000" baseline="0">
              <a:solidFill>
                <a:schemeClr val="dk1"/>
              </a:solidFill>
              <a:effectLst/>
              <a:latin typeface="Lucida Bright" panose="02040602050505020304" pitchFamily="18" charset="0"/>
              <a:ea typeface="+mn-ea"/>
              <a:cs typeface="+mn-cs"/>
            </a:rPr>
            <a:t>-0.249 to 0: weak correlation  </a:t>
          </a:r>
        </a:p>
        <a:p>
          <a:r>
            <a:rPr lang="en-US" sz="2000" baseline="0">
              <a:solidFill>
                <a:schemeClr val="dk1"/>
              </a:solidFill>
              <a:effectLst/>
              <a:latin typeface="Lucida Bright" panose="02040602050505020304" pitchFamily="18" charset="0"/>
              <a:ea typeface="+mn-ea"/>
              <a:cs typeface="+mn-cs"/>
            </a:rPr>
            <a:t>0.001 to 0.2499: weak correlation </a:t>
          </a:r>
        </a:p>
        <a:p>
          <a:r>
            <a:rPr lang="en-US" sz="2000" baseline="0">
              <a:solidFill>
                <a:schemeClr val="dk1"/>
              </a:solidFill>
              <a:effectLst/>
              <a:latin typeface="Lucida Bright" panose="02040602050505020304" pitchFamily="18" charset="0"/>
              <a:ea typeface="+mn-ea"/>
              <a:cs typeface="+mn-cs"/>
            </a:rPr>
            <a:t>0.25 to 0.4999: somewhat weak correlation</a:t>
          </a:r>
        </a:p>
        <a:p>
          <a:r>
            <a:rPr lang="en-US" sz="2000" baseline="0">
              <a:solidFill>
                <a:schemeClr val="dk1"/>
              </a:solidFill>
              <a:effectLst/>
              <a:latin typeface="Lucida Bright" panose="02040602050505020304" pitchFamily="18" charset="0"/>
              <a:ea typeface="+mn-ea"/>
              <a:cs typeface="+mn-cs"/>
            </a:rPr>
            <a:t>0.5 to 0.7499: somewhat strong correlation</a:t>
          </a:r>
        </a:p>
        <a:p>
          <a:r>
            <a:rPr lang="en-US" sz="2000" baseline="0">
              <a:solidFill>
                <a:schemeClr val="dk1"/>
              </a:solidFill>
              <a:effectLst/>
              <a:latin typeface="Lucida Bright" panose="02040602050505020304" pitchFamily="18" charset="0"/>
              <a:ea typeface="+mn-ea"/>
              <a:cs typeface="+mn-cs"/>
            </a:rPr>
            <a:t>0.75 to 1: very strong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7</xdr:col>
      <xdr:colOff>1643742</xdr:colOff>
      <xdr:row>22</xdr:row>
      <xdr:rowOff>272143</xdr:rowOff>
    </xdr:from>
    <xdr:to>
      <xdr:col>12</xdr:col>
      <xdr:colOff>239484</xdr:colOff>
      <xdr:row>26</xdr:row>
      <xdr:rowOff>391885</xdr:rowOff>
    </xdr:to>
    <xdr:sp macro="" textlink="">
      <xdr:nvSpPr>
        <xdr:cNvPr id="28" name="TextBox 27">
          <a:extLst>
            <a:ext uri="{FF2B5EF4-FFF2-40B4-BE49-F238E27FC236}">
              <a16:creationId xmlns:a16="http://schemas.microsoft.com/office/drawing/2014/main" id="{97091898-855F-4E42-89D4-8A994878BDAC}"/>
            </a:ext>
          </a:extLst>
        </xdr:cNvPr>
        <xdr:cNvSpPr txBox="1"/>
      </xdr:nvSpPr>
      <xdr:spPr>
        <a:xfrm>
          <a:off x="7881256" y="6204857"/>
          <a:ext cx="6607628" cy="15457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baseline="0">
            <a:solidFill>
              <a:srgbClr val="002060"/>
            </a:solidFill>
            <a:effectLst/>
            <a:latin typeface="Lucida Bright" panose="02040602050505020304" pitchFamily="18" charset="0"/>
            <a:ea typeface="+mn-ea"/>
            <a:cs typeface="+mn-cs"/>
          </a:endParaRPr>
        </a:p>
        <a:p>
          <a:r>
            <a:rPr lang="en-US" sz="2400" b="0" i="0" u="none" strike="noStrike">
              <a:solidFill>
                <a:schemeClr val="dk1"/>
              </a:solidFill>
              <a:effectLst/>
              <a:latin typeface="Lucida Bright" panose="02040602050505020304" pitchFamily="18" charset="0"/>
              <a:ea typeface="+mn-ea"/>
              <a:cs typeface="+mn-cs"/>
            </a:rPr>
            <a:t> b) </a:t>
          </a:r>
          <a:r>
            <a:rPr lang="en-US" sz="2400">
              <a:latin typeface="Lucida Bright" panose="02040602050505020304" pitchFamily="18" charset="0"/>
            </a:rPr>
            <a:t>Find and interpret the Coefficient</a:t>
          </a:r>
          <a:r>
            <a:rPr lang="en-US" sz="2400" baseline="0">
              <a:latin typeface="Lucida Bright" panose="02040602050505020304" pitchFamily="18" charset="0"/>
            </a:rPr>
            <a:t> of Determination</a:t>
          </a:r>
        </a:p>
        <a:p>
          <a:r>
            <a:rPr lang="en-US" sz="2400" baseline="0">
              <a:latin typeface="Lucida Bright" panose="02040602050505020304" pitchFamily="18" charset="0"/>
            </a:rPr>
            <a:t>(where the y is the house price)</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7</xdr:col>
      <xdr:colOff>1730828</xdr:colOff>
      <xdr:row>27</xdr:row>
      <xdr:rowOff>163287</xdr:rowOff>
    </xdr:from>
    <xdr:to>
      <xdr:col>12</xdr:col>
      <xdr:colOff>315684</xdr:colOff>
      <xdr:row>35</xdr:row>
      <xdr:rowOff>76202</xdr:rowOff>
    </xdr:to>
    <xdr:sp macro="" textlink="">
      <xdr:nvSpPr>
        <xdr:cNvPr id="34" name="TextBox 33">
          <a:extLst>
            <a:ext uri="{FF2B5EF4-FFF2-40B4-BE49-F238E27FC236}">
              <a16:creationId xmlns:a16="http://schemas.microsoft.com/office/drawing/2014/main" id="{AAEACDBE-6D9B-41C3-86B8-48A7B031149C}"/>
            </a:ext>
          </a:extLst>
        </xdr:cNvPr>
        <xdr:cNvSpPr txBox="1"/>
      </xdr:nvSpPr>
      <xdr:spPr>
        <a:xfrm>
          <a:off x="7968342" y="7924801"/>
          <a:ext cx="6596742" cy="236220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Negative or Positive</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0 to 0.2499: weak predictor </a:t>
          </a:r>
        </a:p>
        <a:p>
          <a:r>
            <a:rPr lang="en-US" sz="2000" baseline="0">
              <a:solidFill>
                <a:schemeClr val="dk1"/>
              </a:solidFill>
              <a:effectLst/>
              <a:latin typeface="Lucida Bright" panose="02040602050505020304" pitchFamily="18" charset="0"/>
              <a:ea typeface="+mn-ea"/>
              <a:cs typeface="+mn-cs"/>
            </a:rPr>
            <a:t>0.25 to 0.499: somwhat weak predictor </a:t>
          </a:r>
        </a:p>
        <a:p>
          <a:r>
            <a:rPr lang="en-US" sz="2000" baseline="0">
              <a:solidFill>
                <a:schemeClr val="dk1"/>
              </a:solidFill>
              <a:effectLst/>
              <a:latin typeface="Lucida Bright" panose="02040602050505020304" pitchFamily="18" charset="0"/>
              <a:ea typeface="+mn-ea"/>
              <a:cs typeface="+mn-cs"/>
            </a:rPr>
            <a:t>0.5 to 0.7499: strong predictor</a:t>
          </a:r>
        </a:p>
        <a:p>
          <a:r>
            <a:rPr lang="en-US" sz="2000" baseline="0">
              <a:solidFill>
                <a:schemeClr val="dk1"/>
              </a:solidFill>
              <a:effectLst/>
              <a:latin typeface="Lucida Bright" panose="02040602050505020304" pitchFamily="18" charset="0"/>
              <a:ea typeface="+mn-ea"/>
              <a:cs typeface="+mn-cs"/>
            </a:rPr>
            <a:t>0.75 to 1: very strong predictor</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7</xdr:col>
      <xdr:colOff>1817915</xdr:colOff>
      <xdr:row>2</xdr:row>
      <xdr:rowOff>76200</xdr:rowOff>
    </xdr:from>
    <xdr:to>
      <xdr:col>10</xdr:col>
      <xdr:colOff>774154</xdr:colOff>
      <xdr:row>7</xdr:row>
      <xdr:rowOff>141514</xdr:rowOff>
    </xdr:to>
    <xdr:sp macro="" textlink="">
      <xdr:nvSpPr>
        <xdr:cNvPr id="11" name="Rounded Rectangle 6">
          <a:extLst>
            <a:ext uri="{FF2B5EF4-FFF2-40B4-BE49-F238E27FC236}">
              <a16:creationId xmlns:a16="http://schemas.microsoft.com/office/drawing/2014/main" id="{95E1E3A8-6D47-4C4D-9A65-4F93B7509209}"/>
            </a:ext>
          </a:extLst>
        </xdr:cNvPr>
        <xdr:cNvSpPr/>
      </xdr:nvSpPr>
      <xdr:spPr>
        <a:xfrm>
          <a:off x="8055429" y="446314"/>
          <a:ext cx="4888954" cy="9906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600894</xdr:colOff>
      <xdr:row>0</xdr:row>
      <xdr:rowOff>52252</xdr:rowOff>
    </xdr:from>
    <xdr:to>
      <xdr:col>1</xdr:col>
      <xdr:colOff>983798</xdr:colOff>
      <xdr:row>6</xdr:row>
      <xdr:rowOff>108856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600894" y="52252"/>
          <a:ext cx="1645647" cy="1166947"/>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6</xdr:col>
      <xdr:colOff>544286</xdr:colOff>
      <xdr:row>7</xdr:row>
      <xdr:rowOff>137342</xdr:rowOff>
    </xdr:from>
    <xdr:to>
      <xdr:col>6</xdr:col>
      <xdr:colOff>544286</xdr:colOff>
      <xdr:row>43</xdr:row>
      <xdr:rowOff>87268</xdr:rowOff>
    </xdr:to>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flipH="1">
          <a:off x="7707086" y="1432742"/>
          <a:ext cx="0" cy="105308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266701</xdr:colOff>
      <xdr:row>1</xdr:row>
      <xdr:rowOff>166008</xdr:rowOff>
    </xdr:from>
    <xdr:to>
      <xdr:col>7</xdr:col>
      <xdr:colOff>0</xdr:colOff>
      <xdr:row>6</xdr:row>
      <xdr:rowOff>21772</xdr:rowOff>
    </xdr:to>
    <xdr:sp macro="" textlink="">
      <xdr:nvSpPr>
        <xdr:cNvPr id="9" name="Rounded Rectangle 1">
          <a:extLst>
            <a:ext uri="{FF2B5EF4-FFF2-40B4-BE49-F238E27FC236}">
              <a16:creationId xmlns:a16="http://schemas.microsoft.com/office/drawing/2014/main" id="{00000000-0008-0000-0B00-000009000000}"/>
            </a:ext>
          </a:extLst>
        </xdr:cNvPr>
        <xdr:cNvSpPr/>
      </xdr:nvSpPr>
      <xdr:spPr>
        <a:xfrm>
          <a:off x="2607130" y="351065"/>
          <a:ext cx="5404756" cy="78105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10</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195944</xdr:colOff>
      <xdr:row>8</xdr:row>
      <xdr:rowOff>97971</xdr:rowOff>
    </xdr:from>
    <xdr:to>
      <xdr:col>6</xdr:col>
      <xdr:colOff>206829</xdr:colOff>
      <xdr:row>17</xdr:row>
      <xdr:rowOff>54428</xdr:rowOff>
    </xdr:to>
    <xdr:sp macro="" textlink="">
      <xdr:nvSpPr>
        <xdr:cNvPr id="12" name="TextBox 11">
          <a:extLst>
            <a:ext uri="{FF2B5EF4-FFF2-40B4-BE49-F238E27FC236}">
              <a16:creationId xmlns:a16="http://schemas.microsoft.com/office/drawing/2014/main" id="{A6C99731-3045-4EA4-ADAF-01F9BA33D936}"/>
            </a:ext>
          </a:extLst>
        </xdr:cNvPr>
        <xdr:cNvSpPr txBox="1"/>
      </xdr:nvSpPr>
      <xdr:spPr>
        <a:xfrm>
          <a:off x="195944" y="1578428"/>
          <a:ext cx="7173685" cy="16219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Based on the information shown below, determine is there a difference in earnings between genders at the age 32.</a:t>
          </a:r>
        </a:p>
        <a:p>
          <a:r>
            <a:rPr lang="en-US" sz="1100" b="0" i="0" u="none" strike="noStrike">
              <a:solidFill>
                <a:schemeClr val="dk1"/>
              </a:solidFill>
              <a:effectLst/>
              <a:latin typeface="+mn-lt"/>
              <a:ea typeface="+mn-ea"/>
              <a:cs typeface="+mn-cs"/>
            </a:rPr>
            <a:t> </a:t>
          </a:r>
          <a:r>
            <a:rPr lang="en-US" sz="2400"/>
            <a:t> </a:t>
          </a:r>
        </a:p>
      </xdr:txBody>
    </xdr:sp>
    <xdr:clientData/>
  </xdr:twoCellAnchor>
  <xdr:twoCellAnchor>
    <xdr:from>
      <xdr:col>7</xdr:col>
      <xdr:colOff>812800</xdr:colOff>
      <xdr:row>1</xdr:row>
      <xdr:rowOff>165100</xdr:rowOff>
    </xdr:from>
    <xdr:to>
      <xdr:col>12</xdr:col>
      <xdr:colOff>380454</xdr:colOff>
      <xdr:row>7</xdr:row>
      <xdr:rowOff>101600</xdr:rowOff>
    </xdr:to>
    <xdr:sp macro="" textlink="">
      <xdr:nvSpPr>
        <xdr:cNvPr id="14" name="Rounded Rectangle 6">
          <a:extLst>
            <a:ext uri="{FF2B5EF4-FFF2-40B4-BE49-F238E27FC236}">
              <a16:creationId xmlns:a16="http://schemas.microsoft.com/office/drawing/2014/main" id="{916BA7D1-9B63-4C84-AC83-8AFAECFA04DF}"/>
            </a:ext>
          </a:extLst>
        </xdr:cNvPr>
        <xdr:cNvSpPr/>
      </xdr:nvSpPr>
      <xdr:spPr>
        <a:xfrm>
          <a:off x="8839200" y="342900"/>
          <a:ext cx="4888954" cy="10033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600894</xdr:colOff>
      <xdr:row>0</xdr:row>
      <xdr:rowOff>52252</xdr:rowOff>
    </xdr:from>
    <xdr:to>
      <xdr:col>1</xdr:col>
      <xdr:colOff>983798</xdr:colOff>
      <xdr:row>6</xdr:row>
      <xdr:rowOff>108856</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94289E45-EB0F-4A99-A27B-EF3BBF59AC4D}"/>
            </a:ext>
          </a:extLst>
        </xdr:cNvPr>
        <xdr:cNvSpPr/>
      </xdr:nvSpPr>
      <xdr:spPr>
        <a:xfrm>
          <a:off x="600894" y="52252"/>
          <a:ext cx="1647824" cy="115388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6</xdr:col>
      <xdr:colOff>544286</xdr:colOff>
      <xdr:row>7</xdr:row>
      <xdr:rowOff>137342</xdr:rowOff>
    </xdr:from>
    <xdr:to>
      <xdr:col>6</xdr:col>
      <xdr:colOff>544286</xdr:colOff>
      <xdr:row>43</xdr:row>
      <xdr:rowOff>87268</xdr:rowOff>
    </xdr:to>
    <xdr:cxnSp macro="">
      <xdr:nvCxnSpPr>
        <xdr:cNvPr id="3" name="Straight Connector 2">
          <a:extLst>
            <a:ext uri="{FF2B5EF4-FFF2-40B4-BE49-F238E27FC236}">
              <a16:creationId xmlns:a16="http://schemas.microsoft.com/office/drawing/2014/main" id="{6DBB16F0-9DF7-4A9D-9A22-6C3CCCEC62A9}"/>
            </a:ext>
          </a:extLst>
        </xdr:cNvPr>
        <xdr:cNvCxnSpPr/>
      </xdr:nvCxnSpPr>
      <xdr:spPr>
        <a:xfrm flipH="1">
          <a:off x="7707086" y="1417502"/>
          <a:ext cx="0" cy="1048076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266701</xdr:colOff>
      <xdr:row>1</xdr:row>
      <xdr:rowOff>166008</xdr:rowOff>
    </xdr:from>
    <xdr:to>
      <xdr:col>7</xdr:col>
      <xdr:colOff>0</xdr:colOff>
      <xdr:row>6</xdr:row>
      <xdr:rowOff>21772</xdr:rowOff>
    </xdr:to>
    <xdr:sp macro="" textlink="">
      <xdr:nvSpPr>
        <xdr:cNvPr id="4" name="Rounded Rectangle 1">
          <a:extLst>
            <a:ext uri="{FF2B5EF4-FFF2-40B4-BE49-F238E27FC236}">
              <a16:creationId xmlns:a16="http://schemas.microsoft.com/office/drawing/2014/main" id="{F4C67F15-5393-4963-8A74-9ED1EBEFB967}"/>
            </a:ext>
          </a:extLst>
        </xdr:cNvPr>
        <xdr:cNvSpPr/>
      </xdr:nvSpPr>
      <xdr:spPr>
        <a:xfrm>
          <a:off x="2606041" y="348888"/>
          <a:ext cx="5410199" cy="77016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10</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195944</xdr:colOff>
      <xdr:row>8</xdr:row>
      <xdr:rowOff>97971</xdr:rowOff>
    </xdr:from>
    <xdr:to>
      <xdr:col>6</xdr:col>
      <xdr:colOff>206829</xdr:colOff>
      <xdr:row>17</xdr:row>
      <xdr:rowOff>54428</xdr:rowOff>
    </xdr:to>
    <xdr:sp macro="" textlink="">
      <xdr:nvSpPr>
        <xdr:cNvPr id="5" name="TextBox 4">
          <a:extLst>
            <a:ext uri="{FF2B5EF4-FFF2-40B4-BE49-F238E27FC236}">
              <a16:creationId xmlns:a16="http://schemas.microsoft.com/office/drawing/2014/main" id="{C9CE2B6A-1BA7-46F2-8651-923C5187151C}"/>
            </a:ext>
          </a:extLst>
        </xdr:cNvPr>
        <xdr:cNvSpPr txBox="1"/>
      </xdr:nvSpPr>
      <xdr:spPr>
        <a:xfrm>
          <a:off x="195944" y="1561011"/>
          <a:ext cx="7173685" cy="16023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Based on the information shown below, determine is there a difference in earnings between genders at the age 32.</a:t>
          </a:r>
        </a:p>
        <a:p>
          <a:r>
            <a:rPr lang="en-US" sz="1100" b="0" i="0" u="none" strike="noStrike">
              <a:solidFill>
                <a:schemeClr val="dk1"/>
              </a:solidFill>
              <a:effectLst/>
              <a:latin typeface="+mn-lt"/>
              <a:ea typeface="+mn-ea"/>
              <a:cs typeface="+mn-cs"/>
            </a:rPr>
            <a:t> </a:t>
          </a:r>
          <a:r>
            <a:rPr lang="en-US" sz="2400"/>
            <a:t> </a:t>
          </a:r>
        </a:p>
      </xdr:txBody>
    </xdr:sp>
    <xdr:clientData/>
  </xdr:twoCellAnchor>
  <xdr:twoCellAnchor>
    <xdr:from>
      <xdr:col>0</xdr:col>
      <xdr:colOff>250374</xdr:colOff>
      <xdr:row>36</xdr:row>
      <xdr:rowOff>54428</xdr:rowOff>
    </xdr:from>
    <xdr:to>
      <xdr:col>6</xdr:col>
      <xdr:colOff>489857</xdr:colOff>
      <xdr:row>40</xdr:row>
      <xdr:rowOff>21771</xdr:rowOff>
    </xdr:to>
    <xdr:sp macro="" textlink="">
      <xdr:nvSpPr>
        <xdr:cNvPr id="6" name="TextBox 5">
          <a:extLst>
            <a:ext uri="{FF2B5EF4-FFF2-40B4-BE49-F238E27FC236}">
              <a16:creationId xmlns:a16="http://schemas.microsoft.com/office/drawing/2014/main" id="{549E4A03-E62E-4DFA-8C6A-A88C2F13FCB2}"/>
            </a:ext>
          </a:extLst>
        </xdr:cNvPr>
        <xdr:cNvSpPr txBox="1"/>
      </xdr:nvSpPr>
      <xdr:spPr>
        <a:xfrm>
          <a:off x="250374" y="10417628"/>
          <a:ext cx="7402283" cy="85126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baseline="0">
              <a:solidFill>
                <a:srgbClr val="002060"/>
              </a:solidFill>
              <a:latin typeface="Lucida Bright" panose="02040602050505020304" pitchFamily="18" charset="0"/>
            </a:rPr>
            <a:t>y = 0.7321 + 0.1112 *x1 + 0.4587 *x2</a:t>
          </a:r>
        </a:p>
      </xdr:txBody>
    </xdr:sp>
    <xdr:clientData/>
  </xdr:twoCellAnchor>
  <xdr:twoCellAnchor>
    <xdr:from>
      <xdr:col>0</xdr:col>
      <xdr:colOff>217717</xdr:colOff>
      <xdr:row>40</xdr:row>
      <xdr:rowOff>163286</xdr:rowOff>
    </xdr:from>
    <xdr:to>
      <xdr:col>6</xdr:col>
      <xdr:colOff>457200</xdr:colOff>
      <xdr:row>45</xdr:row>
      <xdr:rowOff>54428</xdr:rowOff>
    </xdr:to>
    <xdr:sp macro="" textlink="">
      <xdr:nvSpPr>
        <xdr:cNvPr id="7" name="TextBox 6">
          <a:extLst>
            <a:ext uri="{FF2B5EF4-FFF2-40B4-BE49-F238E27FC236}">
              <a16:creationId xmlns:a16="http://schemas.microsoft.com/office/drawing/2014/main" id="{77ACBCA8-321B-440C-A347-D236FBE7635F}"/>
            </a:ext>
          </a:extLst>
        </xdr:cNvPr>
        <xdr:cNvSpPr txBox="1"/>
      </xdr:nvSpPr>
      <xdr:spPr>
        <a:xfrm>
          <a:off x="217717" y="11410406"/>
          <a:ext cx="7402283" cy="83602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baseline="0">
              <a:solidFill>
                <a:srgbClr val="002060"/>
              </a:solidFill>
              <a:latin typeface="Lucida Bright" panose="02040602050505020304" pitchFamily="18" charset="0"/>
            </a:rPr>
            <a:t>y = 0.7321 + 0.1112 *x1 + 0.4587 * 1</a:t>
          </a:r>
        </a:p>
      </xdr:txBody>
    </xdr:sp>
    <xdr:clientData/>
  </xdr:twoCellAnchor>
  <xdr:twoCellAnchor>
    <xdr:from>
      <xdr:col>0</xdr:col>
      <xdr:colOff>185060</xdr:colOff>
      <xdr:row>46</xdr:row>
      <xdr:rowOff>43542</xdr:rowOff>
    </xdr:from>
    <xdr:to>
      <xdr:col>6</xdr:col>
      <xdr:colOff>424543</xdr:colOff>
      <xdr:row>50</xdr:row>
      <xdr:rowOff>163284</xdr:rowOff>
    </xdr:to>
    <xdr:sp macro="" textlink="">
      <xdr:nvSpPr>
        <xdr:cNvPr id="8" name="TextBox 7">
          <a:extLst>
            <a:ext uri="{FF2B5EF4-FFF2-40B4-BE49-F238E27FC236}">
              <a16:creationId xmlns:a16="http://schemas.microsoft.com/office/drawing/2014/main" id="{69134413-9130-47BA-8DA4-A4B739711385}"/>
            </a:ext>
          </a:extLst>
        </xdr:cNvPr>
        <xdr:cNvSpPr txBox="1"/>
      </xdr:nvSpPr>
      <xdr:spPr>
        <a:xfrm>
          <a:off x="185060" y="12418422"/>
          <a:ext cx="7402283" cy="8512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baseline="0">
              <a:solidFill>
                <a:srgbClr val="002060"/>
              </a:solidFill>
              <a:latin typeface="Lucida Bright" panose="02040602050505020304" pitchFamily="18" charset="0"/>
            </a:rPr>
            <a:t>y = 0.7321 + 0.1112 *x1 + 0.4587 * 0</a:t>
          </a:r>
        </a:p>
      </xdr:txBody>
    </xdr:sp>
    <xdr:clientData/>
  </xdr:twoCellAnchor>
  <xdr:twoCellAnchor>
    <xdr:from>
      <xdr:col>7</xdr:col>
      <xdr:colOff>217715</xdr:colOff>
      <xdr:row>46</xdr:row>
      <xdr:rowOff>108858</xdr:rowOff>
    </xdr:from>
    <xdr:to>
      <xdr:col>10</xdr:col>
      <xdr:colOff>587829</xdr:colOff>
      <xdr:row>51</xdr:row>
      <xdr:rowOff>43543</xdr:rowOff>
    </xdr:to>
    <xdr:sp macro="" textlink="">
      <xdr:nvSpPr>
        <xdr:cNvPr id="9" name="TextBox 8">
          <a:extLst>
            <a:ext uri="{FF2B5EF4-FFF2-40B4-BE49-F238E27FC236}">
              <a16:creationId xmlns:a16="http://schemas.microsoft.com/office/drawing/2014/main" id="{3203323A-488D-492C-A5F0-9E2D50156576}"/>
            </a:ext>
          </a:extLst>
        </xdr:cNvPr>
        <xdr:cNvSpPr txBox="1"/>
      </xdr:nvSpPr>
      <xdr:spPr>
        <a:xfrm>
          <a:off x="8233955" y="12483738"/>
          <a:ext cx="4096294" cy="8490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baseline="0">
              <a:solidFill>
                <a:srgbClr val="002060"/>
              </a:solidFill>
              <a:latin typeface="Lucida Bright" panose="02040602050505020304" pitchFamily="18" charset="0"/>
            </a:rPr>
            <a:t>y = 0.7321 + 0.1112 *3.2</a:t>
          </a:r>
        </a:p>
      </xdr:txBody>
    </xdr:sp>
    <xdr:clientData/>
  </xdr:twoCellAnchor>
  <xdr:twoCellAnchor>
    <xdr:from>
      <xdr:col>7</xdr:col>
      <xdr:colOff>152400</xdr:colOff>
      <xdr:row>41</xdr:row>
      <xdr:rowOff>0</xdr:rowOff>
    </xdr:from>
    <xdr:to>
      <xdr:col>12</xdr:col>
      <xdr:colOff>272143</xdr:colOff>
      <xdr:row>45</xdr:row>
      <xdr:rowOff>87085</xdr:rowOff>
    </xdr:to>
    <xdr:sp macro="" textlink="">
      <xdr:nvSpPr>
        <xdr:cNvPr id="10" name="TextBox 9">
          <a:extLst>
            <a:ext uri="{FF2B5EF4-FFF2-40B4-BE49-F238E27FC236}">
              <a16:creationId xmlns:a16="http://schemas.microsoft.com/office/drawing/2014/main" id="{D8A16C1A-34D4-47E8-A2AF-72EE6295F003}"/>
            </a:ext>
          </a:extLst>
        </xdr:cNvPr>
        <xdr:cNvSpPr txBox="1"/>
      </xdr:nvSpPr>
      <xdr:spPr>
        <a:xfrm>
          <a:off x="8168640" y="11437620"/>
          <a:ext cx="5438503" cy="84146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baseline="0">
              <a:solidFill>
                <a:srgbClr val="002060"/>
              </a:solidFill>
              <a:latin typeface="Lucida Bright" panose="02040602050505020304" pitchFamily="18" charset="0"/>
            </a:rPr>
            <a:t>y = 0.7321 + 0.1112 *3.2 + 0.4587 </a:t>
          </a:r>
        </a:p>
      </xdr:txBody>
    </xdr:sp>
    <xdr:clientData/>
  </xdr:twoCellAnchor>
  <xdr:twoCellAnchor>
    <xdr:from>
      <xdr:col>7</xdr:col>
      <xdr:colOff>533400</xdr:colOff>
      <xdr:row>2</xdr:row>
      <xdr:rowOff>43542</xdr:rowOff>
    </xdr:from>
    <xdr:to>
      <xdr:col>11</xdr:col>
      <xdr:colOff>522514</xdr:colOff>
      <xdr:row>6</xdr:row>
      <xdr:rowOff>63500</xdr:rowOff>
    </xdr:to>
    <xdr:sp macro="" textlink="">
      <xdr:nvSpPr>
        <xdr:cNvPr id="11" name="Rounded Rectangle 6">
          <a:extLst>
            <a:ext uri="{FF2B5EF4-FFF2-40B4-BE49-F238E27FC236}">
              <a16:creationId xmlns:a16="http://schemas.microsoft.com/office/drawing/2014/main" id="{37D6747E-A233-4F44-A809-EF4DC143833A}"/>
            </a:ext>
          </a:extLst>
        </xdr:cNvPr>
        <xdr:cNvSpPr/>
      </xdr:nvSpPr>
      <xdr:spPr>
        <a:xfrm>
          <a:off x="8559800" y="399142"/>
          <a:ext cx="4510314" cy="73115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135891</xdr:colOff>
      <xdr:row>2</xdr:row>
      <xdr:rowOff>30843</xdr:rowOff>
    </xdr:from>
    <xdr:to>
      <xdr:col>7</xdr:col>
      <xdr:colOff>271780</xdr:colOff>
      <xdr:row>6</xdr:row>
      <xdr:rowOff>107043</xdr:rowOff>
    </xdr:to>
    <xdr:sp macro="" textlink="">
      <xdr:nvSpPr>
        <xdr:cNvPr id="2" name="Rounded Rectangle 1">
          <a:extLst>
            <a:ext uri="{FF2B5EF4-FFF2-40B4-BE49-F238E27FC236}">
              <a16:creationId xmlns:a16="http://schemas.microsoft.com/office/drawing/2014/main" id="{39FC8079-E79E-42D7-BBEA-189EC96E52EF}"/>
            </a:ext>
          </a:extLst>
        </xdr:cNvPr>
        <xdr:cNvSpPr/>
      </xdr:nvSpPr>
      <xdr:spPr>
        <a:xfrm>
          <a:off x="2825751" y="396603"/>
          <a:ext cx="600328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1">
              <a:solidFill>
                <a:srgbClr val="FF0000"/>
              </a:solidFill>
              <a:latin typeface="Lucida Bright" panose="02040602050505020304" pitchFamily="18" charset="0"/>
            </a:rPr>
            <a:t>11</a:t>
          </a:r>
          <a:r>
            <a:rPr lang="en-US" sz="3200" b="0">
              <a:solidFill>
                <a:schemeClr val="accent2">
                  <a:lumMod val="50000"/>
                </a:schemeClr>
              </a:solidFill>
              <a:latin typeface="Lucida Bright" panose="02040602050505020304" pitchFamily="18" charset="0"/>
            </a:rPr>
            <a:t>  </a:t>
          </a:r>
        </a:p>
      </xdr:txBody>
    </xdr:sp>
    <xdr:clientData/>
  </xdr:twoCellAnchor>
  <xdr:twoCellAnchor>
    <xdr:from>
      <xdr:col>0</xdr:col>
      <xdr:colOff>408578</xdr:colOff>
      <xdr:row>1</xdr:row>
      <xdr:rowOff>21409</xdr:rowOff>
    </xdr:from>
    <xdr:to>
      <xdr:col>2</xdr:col>
      <xdr:colOff>606424</xdr:colOff>
      <xdr:row>6</xdr:row>
      <xdr:rowOff>111580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84B85F77-5058-4E2C-B73E-38D87544E89D}"/>
            </a:ext>
          </a:extLst>
        </xdr:cNvPr>
        <xdr:cNvSpPr/>
      </xdr:nvSpPr>
      <xdr:spPr>
        <a:xfrm>
          <a:off x="408578" y="204289"/>
          <a:ext cx="1462766" cy="10045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422729</xdr:colOff>
      <xdr:row>2</xdr:row>
      <xdr:rowOff>128813</xdr:rowOff>
    </xdr:from>
    <xdr:to>
      <xdr:col>13</xdr:col>
      <xdr:colOff>306615</xdr:colOff>
      <xdr:row>7</xdr:row>
      <xdr:rowOff>76200</xdr:rowOff>
    </xdr:to>
    <xdr:sp macro="" textlink="">
      <xdr:nvSpPr>
        <xdr:cNvPr id="4" name="Rounded Rectangle 6">
          <a:extLst>
            <a:ext uri="{FF2B5EF4-FFF2-40B4-BE49-F238E27FC236}">
              <a16:creationId xmlns:a16="http://schemas.microsoft.com/office/drawing/2014/main" id="{25468A92-C7A0-445E-88DF-1485F62216C9}"/>
            </a:ext>
          </a:extLst>
        </xdr:cNvPr>
        <xdr:cNvSpPr/>
      </xdr:nvSpPr>
      <xdr:spPr>
        <a:xfrm>
          <a:off x="10717349" y="494573"/>
          <a:ext cx="4425406" cy="861787"/>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twoCellAnchor>
    <xdr:from>
      <xdr:col>9</xdr:col>
      <xdr:colOff>76200</xdr:colOff>
      <xdr:row>2</xdr:row>
      <xdr:rowOff>72934</xdr:rowOff>
    </xdr:from>
    <xdr:to>
      <xdr:col>9</xdr:col>
      <xdr:colOff>76200</xdr:colOff>
      <xdr:row>45</xdr:row>
      <xdr:rowOff>24672</xdr:rowOff>
    </xdr:to>
    <xdr:cxnSp macro="">
      <xdr:nvCxnSpPr>
        <xdr:cNvPr id="5" name="Straight Connector 4">
          <a:extLst>
            <a:ext uri="{FF2B5EF4-FFF2-40B4-BE49-F238E27FC236}">
              <a16:creationId xmlns:a16="http://schemas.microsoft.com/office/drawing/2014/main" id="{82E6591E-8AC8-489E-B278-76BEFB6E9643}"/>
            </a:ext>
          </a:extLst>
        </xdr:cNvPr>
        <xdr:cNvCxnSpPr/>
      </xdr:nvCxnSpPr>
      <xdr:spPr>
        <a:xfrm flipH="1">
          <a:off x="10370820" y="438694"/>
          <a:ext cx="0" cy="132943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0</xdr:colOff>
      <xdr:row>10</xdr:row>
      <xdr:rowOff>0</xdr:rowOff>
    </xdr:from>
    <xdr:to>
      <xdr:col>7</xdr:col>
      <xdr:colOff>1338943</xdr:colOff>
      <xdr:row>17</xdr:row>
      <xdr:rowOff>96160</xdr:rowOff>
    </xdr:to>
    <xdr:sp macro="" textlink="">
      <xdr:nvSpPr>
        <xdr:cNvPr id="6" name="TextBox 5">
          <a:extLst>
            <a:ext uri="{FF2B5EF4-FFF2-40B4-BE49-F238E27FC236}">
              <a16:creationId xmlns:a16="http://schemas.microsoft.com/office/drawing/2014/main" id="{DA06CC46-0E6E-40BD-823D-54C329D5F64E}"/>
            </a:ext>
          </a:extLst>
        </xdr:cNvPr>
        <xdr:cNvSpPr txBox="1"/>
      </xdr:nvSpPr>
      <xdr:spPr>
        <a:xfrm>
          <a:off x="624840" y="1828800"/>
          <a:ext cx="9271363" cy="149824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Center of Gravity Application Using Load-Distance Variables</a:t>
          </a:r>
        </a:p>
        <a:p>
          <a:endParaRPr lang="en-US" sz="2000" baseline="0">
            <a:latin typeface="Lucida Bright" panose="02040602050505020304" pitchFamily="18" charset="0"/>
          </a:endParaRPr>
        </a:p>
        <a:p>
          <a:r>
            <a:rPr lang="en-US" sz="2000" baseline="0">
              <a:latin typeface="Lucida Bright" panose="02040602050505020304" pitchFamily="18" charset="0"/>
            </a:rPr>
            <a:t>What would be the optimal location (X,Y) coordinates for a warehouse (minimum transportation distance) which would server these customers?</a:t>
          </a:r>
        </a:p>
      </xdr:txBody>
    </xdr:sp>
    <xdr:clientData/>
  </xdr:twoCellAnchor>
  <xdr:twoCellAnchor>
    <xdr:from>
      <xdr:col>5</xdr:col>
      <xdr:colOff>419100</xdr:colOff>
      <xdr:row>19</xdr:row>
      <xdr:rowOff>16328</xdr:rowOff>
    </xdr:from>
    <xdr:to>
      <xdr:col>17</xdr:col>
      <xdr:colOff>284844</xdr:colOff>
      <xdr:row>20</xdr:row>
      <xdr:rowOff>52614</xdr:rowOff>
    </xdr:to>
    <xdr:sp macro="" textlink="">
      <xdr:nvSpPr>
        <xdr:cNvPr id="7" name="TextBox 6">
          <a:extLst>
            <a:ext uri="{FF2B5EF4-FFF2-40B4-BE49-F238E27FC236}">
              <a16:creationId xmlns:a16="http://schemas.microsoft.com/office/drawing/2014/main" id="{0A9540A0-A17A-45A7-BDED-509091B15C5B}"/>
            </a:ext>
          </a:extLst>
        </xdr:cNvPr>
        <xdr:cNvSpPr txBox="1"/>
      </xdr:nvSpPr>
      <xdr:spPr>
        <a:xfrm>
          <a:off x="6210300" y="3762828"/>
          <a:ext cx="12337144" cy="7728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X = 5,000*7+92,000*8+70,000*11+35,000*11+9,000*12+227,000*13+16,000*14+153,000*15 =</a:t>
          </a:r>
        </a:p>
      </xdr:txBody>
    </xdr:sp>
    <xdr:clientData/>
  </xdr:twoCellAnchor>
  <xdr:twoCellAnchor>
    <xdr:from>
      <xdr:col>5</xdr:col>
      <xdr:colOff>411842</xdr:colOff>
      <xdr:row>20</xdr:row>
      <xdr:rowOff>301170</xdr:rowOff>
    </xdr:from>
    <xdr:to>
      <xdr:col>17</xdr:col>
      <xdr:colOff>277586</xdr:colOff>
      <xdr:row>22</xdr:row>
      <xdr:rowOff>139699</xdr:rowOff>
    </xdr:to>
    <xdr:sp macro="" textlink="">
      <xdr:nvSpPr>
        <xdr:cNvPr id="8" name="TextBox 7">
          <a:extLst>
            <a:ext uri="{FF2B5EF4-FFF2-40B4-BE49-F238E27FC236}">
              <a16:creationId xmlns:a16="http://schemas.microsoft.com/office/drawing/2014/main" id="{145551F3-409B-4A56-9CC1-5BD25B6437A8}"/>
            </a:ext>
          </a:extLst>
        </xdr:cNvPr>
        <xdr:cNvSpPr txBox="1"/>
      </xdr:nvSpPr>
      <xdr:spPr>
        <a:xfrm>
          <a:off x="6203042" y="4784270"/>
          <a:ext cx="12337144" cy="6386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latin typeface="Lucida Bright" panose="02040602050505020304" pitchFamily="18" charset="0"/>
            </a:rPr>
            <a:t>Y = 5,000*13+92,000*12+70,000*10+35,000*7+9,000*4+227,000*11+16,000*10+153,000*5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135891</xdr:colOff>
      <xdr:row>2</xdr:row>
      <xdr:rowOff>30843</xdr:rowOff>
    </xdr:from>
    <xdr:to>
      <xdr:col>7</xdr:col>
      <xdr:colOff>271780</xdr:colOff>
      <xdr:row>6</xdr:row>
      <xdr:rowOff>107043</xdr:rowOff>
    </xdr:to>
    <xdr:sp macro="" textlink="">
      <xdr:nvSpPr>
        <xdr:cNvPr id="2" name="Rounded Rectangle 1">
          <a:extLst>
            <a:ext uri="{FF2B5EF4-FFF2-40B4-BE49-F238E27FC236}">
              <a16:creationId xmlns:a16="http://schemas.microsoft.com/office/drawing/2014/main" id="{7384F712-8112-4A93-A24F-CC7DFCC480C2}"/>
            </a:ext>
          </a:extLst>
        </xdr:cNvPr>
        <xdr:cNvSpPr/>
      </xdr:nvSpPr>
      <xdr:spPr>
        <a:xfrm>
          <a:off x="2815591" y="386443"/>
          <a:ext cx="6003289" cy="7874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11</a:t>
          </a:r>
          <a:r>
            <a:rPr lang="en-US" sz="3200" b="0">
              <a:solidFill>
                <a:schemeClr val="accent2">
                  <a:lumMod val="50000"/>
                </a:schemeClr>
              </a:solidFill>
              <a:latin typeface="Lucida Bright" panose="02040602050505020304" pitchFamily="18" charset="0"/>
            </a:rPr>
            <a:t>  </a:t>
          </a:r>
        </a:p>
      </xdr:txBody>
    </xdr:sp>
    <xdr:clientData/>
  </xdr:twoCellAnchor>
  <xdr:twoCellAnchor>
    <xdr:from>
      <xdr:col>0</xdr:col>
      <xdr:colOff>408578</xdr:colOff>
      <xdr:row>1</xdr:row>
      <xdr:rowOff>21409</xdr:rowOff>
    </xdr:from>
    <xdr:to>
      <xdr:col>2</xdr:col>
      <xdr:colOff>606424</xdr:colOff>
      <xdr:row>6</xdr:row>
      <xdr:rowOff>111580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8AF33C17-2202-4148-BFB5-B3EF4135B9AF}"/>
            </a:ext>
          </a:extLst>
        </xdr:cNvPr>
        <xdr:cNvSpPr/>
      </xdr:nvSpPr>
      <xdr:spPr>
        <a:xfrm>
          <a:off x="408578" y="199209"/>
          <a:ext cx="1455146" cy="9791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76200</xdr:colOff>
      <xdr:row>2</xdr:row>
      <xdr:rowOff>72934</xdr:rowOff>
    </xdr:from>
    <xdr:to>
      <xdr:col>9</xdr:col>
      <xdr:colOff>76200</xdr:colOff>
      <xdr:row>45</xdr:row>
      <xdr:rowOff>24672</xdr:rowOff>
    </xdr:to>
    <xdr:cxnSp macro="">
      <xdr:nvCxnSpPr>
        <xdr:cNvPr id="8" name="Straight Connector 7">
          <a:extLst>
            <a:ext uri="{FF2B5EF4-FFF2-40B4-BE49-F238E27FC236}">
              <a16:creationId xmlns:a16="http://schemas.microsoft.com/office/drawing/2014/main" id="{74C09BB4-176B-4EA8-921D-8537D76AE057}"/>
            </a:ext>
          </a:extLst>
        </xdr:cNvPr>
        <xdr:cNvCxnSpPr/>
      </xdr:nvCxnSpPr>
      <xdr:spPr>
        <a:xfrm flipH="1">
          <a:off x="10350500" y="428534"/>
          <a:ext cx="0" cy="1323593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0</xdr:colOff>
      <xdr:row>10</xdr:row>
      <xdr:rowOff>0</xdr:rowOff>
    </xdr:from>
    <xdr:to>
      <xdr:col>7</xdr:col>
      <xdr:colOff>1338943</xdr:colOff>
      <xdr:row>18</xdr:row>
      <xdr:rowOff>139700</xdr:rowOff>
    </xdr:to>
    <xdr:sp macro="" textlink="">
      <xdr:nvSpPr>
        <xdr:cNvPr id="11" name="TextBox 10">
          <a:extLst>
            <a:ext uri="{FF2B5EF4-FFF2-40B4-BE49-F238E27FC236}">
              <a16:creationId xmlns:a16="http://schemas.microsoft.com/office/drawing/2014/main" id="{C0F14348-F149-4187-9E7F-D2C407093A09}"/>
            </a:ext>
          </a:extLst>
        </xdr:cNvPr>
        <xdr:cNvSpPr txBox="1"/>
      </xdr:nvSpPr>
      <xdr:spPr>
        <a:xfrm>
          <a:off x="622300" y="1778000"/>
          <a:ext cx="9263743" cy="16891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rPr>
            <a:t>Center of Gravity Application Using Load-Distance Variables</a:t>
          </a:r>
        </a:p>
        <a:p>
          <a:endParaRPr lang="en-US" sz="2000" baseline="0">
            <a:latin typeface="Lucida Bright" panose="02040602050505020304" pitchFamily="18" charset="0"/>
          </a:endParaRPr>
        </a:p>
        <a:p>
          <a:r>
            <a:rPr lang="en-US" sz="2000" baseline="0">
              <a:latin typeface="Lucida Bright" panose="02040602050505020304" pitchFamily="18" charset="0"/>
            </a:rPr>
            <a:t>What would be the optimal location (X,Y) coordinates for a warehouse (minimum transportation distance) which would server these customers?</a:t>
          </a:r>
        </a:p>
      </xdr:txBody>
    </xdr:sp>
    <xdr:clientData/>
  </xdr:twoCellAnchor>
  <xdr:twoCellAnchor>
    <xdr:from>
      <xdr:col>9</xdr:col>
      <xdr:colOff>609600</xdr:colOff>
      <xdr:row>2</xdr:row>
      <xdr:rowOff>165100</xdr:rowOff>
    </xdr:from>
    <xdr:to>
      <xdr:col>13</xdr:col>
      <xdr:colOff>964654</xdr:colOff>
      <xdr:row>8</xdr:row>
      <xdr:rowOff>139700</xdr:rowOff>
    </xdr:to>
    <xdr:sp macro="" textlink="">
      <xdr:nvSpPr>
        <xdr:cNvPr id="10" name="Rounded Rectangle 6">
          <a:extLst>
            <a:ext uri="{FF2B5EF4-FFF2-40B4-BE49-F238E27FC236}">
              <a16:creationId xmlns:a16="http://schemas.microsoft.com/office/drawing/2014/main" id="{CE08CE1E-6306-485A-8D11-1B937ACB448F}"/>
            </a:ext>
          </a:extLst>
        </xdr:cNvPr>
        <xdr:cNvSpPr/>
      </xdr:nvSpPr>
      <xdr:spPr>
        <a:xfrm>
          <a:off x="10883900" y="520700"/>
          <a:ext cx="4888954" cy="104140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1126491</xdr:colOff>
      <xdr:row>1</xdr:row>
      <xdr:rowOff>56243</xdr:rowOff>
    </xdr:from>
    <xdr:to>
      <xdr:col>11</xdr:col>
      <xdr:colOff>810260</xdr:colOff>
      <xdr:row>5</xdr:row>
      <xdr:rowOff>132443</xdr:rowOff>
    </xdr:to>
    <xdr:sp macro="" textlink="">
      <xdr:nvSpPr>
        <xdr:cNvPr id="2" name="Rounded Rectangle 1">
          <a:extLst>
            <a:ext uri="{FF2B5EF4-FFF2-40B4-BE49-F238E27FC236}">
              <a16:creationId xmlns:a16="http://schemas.microsoft.com/office/drawing/2014/main" id="{7ABEB96E-F3BE-4A40-9871-2358E557DFAB}"/>
            </a:ext>
          </a:extLst>
        </xdr:cNvPr>
        <xdr:cNvSpPr/>
      </xdr:nvSpPr>
      <xdr:spPr>
        <a:xfrm>
          <a:off x="4387851" y="239123"/>
          <a:ext cx="731900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Check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579662</xdr:colOff>
      <xdr:row>7</xdr:row>
      <xdr:rowOff>162560</xdr:rowOff>
    </xdr:from>
    <xdr:to>
      <xdr:col>11</xdr:col>
      <xdr:colOff>685800</xdr:colOff>
      <xdr:row>16</xdr:row>
      <xdr:rowOff>241300</xdr:rowOff>
    </xdr:to>
    <xdr:sp macro="" textlink="">
      <xdr:nvSpPr>
        <xdr:cNvPr id="3" name="TextBox 2">
          <a:extLst>
            <a:ext uri="{FF2B5EF4-FFF2-40B4-BE49-F238E27FC236}">
              <a16:creationId xmlns:a16="http://schemas.microsoft.com/office/drawing/2014/main" id="{EFEF07D6-C878-4A5B-992B-C9C821733030}"/>
            </a:ext>
          </a:extLst>
        </xdr:cNvPr>
        <xdr:cNvSpPr txBox="1"/>
      </xdr:nvSpPr>
      <xdr:spPr>
        <a:xfrm>
          <a:off x="579662" y="1442720"/>
          <a:ext cx="11002738" cy="17246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rgbClr val="002060"/>
              </a:solidFill>
              <a:latin typeface="Lucida Bright" panose="02040602050505020304" pitchFamily="18" charset="0"/>
            </a:rPr>
            <a:t>Is there a difference between means of these three samples?</a:t>
          </a:r>
        </a:p>
        <a:p>
          <a:r>
            <a:rPr lang="en-US" sz="2400" b="0" baseline="0">
              <a:solidFill>
                <a:srgbClr val="002060"/>
              </a:solidFill>
              <a:latin typeface="Lucida Bright" panose="02040602050505020304" pitchFamily="18" charset="0"/>
            </a:rPr>
            <a:t>Test at 0.05 level of significance. </a:t>
          </a:r>
        </a:p>
        <a:p>
          <a:r>
            <a:rPr lang="en-US" sz="800" b="0" baseline="0">
              <a:solidFill>
                <a:schemeClr val="bg1"/>
              </a:solidFill>
              <a:latin typeface="Lucida Bright" panose="02040602050505020304" pitchFamily="18" charset="0"/>
            </a:rPr>
            <a:t>Green Test Bank 393 ANOVA</a:t>
          </a:r>
        </a:p>
      </xdr:txBody>
    </xdr:sp>
    <xdr:clientData/>
  </xdr:twoCellAnchor>
  <xdr:twoCellAnchor>
    <xdr:from>
      <xdr:col>1</xdr:col>
      <xdr:colOff>306978</xdr:colOff>
      <xdr:row>0</xdr:row>
      <xdr:rowOff>84908</xdr:rowOff>
    </xdr:from>
    <xdr:to>
      <xdr:col>2</xdr:col>
      <xdr:colOff>1088570</xdr:colOff>
      <xdr:row>6</xdr:row>
      <xdr:rowOff>97970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3BC067D9-C315-4577-AF22-D0F5106FEBF0}"/>
            </a:ext>
          </a:extLst>
        </xdr:cNvPr>
        <xdr:cNvSpPr/>
      </xdr:nvSpPr>
      <xdr:spPr>
        <a:xfrm>
          <a:off x="931818" y="84908"/>
          <a:ext cx="1421672" cy="111034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236763</xdr:colOff>
      <xdr:row>8</xdr:row>
      <xdr:rowOff>67492</xdr:rowOff>
    </xdr:from>
    <xdr:to>
      <xdr:col>12</xdr:col>
      <xdr:colOff>236763</xdr:colOff>
      <xdr:row>48</xdr:row>
      <xdr:rowOff>6532</xdr:rowOff>
    </xdr:to>
    <xdr:cxnSp macro="">
      <xdr:nvCxnSpPr>
        <xdr:cNvPr id="5" name="Straight Connector 4">
          <a:extLst>
            <a:ext uri="{FF2B5EF4-FFF2-40B4-BE49-F238E27FC236}">
              <a16:creationId xmlns:a16="http://schemas.microsoft.com/office/drawing/2014/main" id="{5ED2ECB6-F50E-4F1B-B1C9-26A370D83C35}"/>
            </a:ext>
          </a:extLst>
        </xdr:cNvPr>
        <xdr:cNvCxnSpPr/>
      </xdr:nvCxnSpPr>
      <xdr:spPr>
        <a:xfrm flipH="1">
          <a:off x="12276363" y="1530532"/>
          <a:ext cx="0" cy="1084326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732518</xdr:colOff>
      <xdr:row>2</xdr:row>
      <xdr:rowOff>16782</xdr:rowOff>
    </xdr:from>
    <xdr:to>
      <xdr:col>17</xdr:col>
      <xdr:colOff>607512</xdr:colOff>
      <xdr:row>5</xdr:row>
      <xdr:rowOff>164555</xdr:rowOff>
    </xdr:to>
    <xdr:sp macro="" textlink="">
      <xdr:nvSpPr>
        <xdr:cNvPr id="6" name="Rounded Rectangle 6">
          <a:extLst>
            <a:ext uri="{FF2B5EF4-FFF2-40B4-BE49-F238E27FC236}">
              <a16:creationId xmlns:a16="http://schemas.microsoft.com/office/drawing/2014/main" id="{D09C0CEF-A66B-404B-9DFE-2FDB4C1D130C}"/>
            </a:ext>
          </a:extLst>
        </xdr:cNvPr>
        <xdr:cNvSpPr/>
      </xdr:nvSpPr>
      <xdr:spPr>
        <a:xfrm>
          <a:off x="12772118" y="382542"/>
          <a:ext cx="4866094" cy="69641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twoCellAnchor>
    <xdr:from>
      <xdr:col>17</xdr:col>
      <xdr:colOff>925965</xdr:colOff>
      <xdr:row>33</xdr:row>
      <xdr:rowOff>272825</xdr:rowOff>
    </xdr:from>
    <xdr:to>
      <xdr:col>20</xdr:col>
      <xdr:colOff>1047749</xdr:colOff>
      <xdr:row>35</xdr:row>
      <xdr:rowOff>23812</xdr:rowOff>
    </xdr:to>
    <xdr:sp macro="" textlink="">
      <xdr:nvSpPr>
        <xdr:cNvPr id="7" name="TextBox 6">
          <a:extLst>
            <a:ext uri="{FF2B5EF4-FFF2-40B4-BE49-F238E27FC236}">
              <a16:creationId xmlns:a16="http://schemas.microsoft.com/office/drawing/2014/main" id="{A984A9C8-275A-4516-94FD-8DB1D8E6D13F}"/>
            </a:ext>
          </a:extLst>
        </xdr:cNvPr>
        <xdr:cNvSpPr txBox="1"/>
      </xdr:nvSpPr>
      <xdr:spPr>
        <a:xfrm>
          <a:off x="17956665" y="9454925"/>
          <a:ext cx="3710804" cy="459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F</a:t>
          </a:r>
          <a:r>
            <a:rPr lang="en-US" sz="2000" baseline="0">
              <a:latin typeface="Lucida Bright" panose="02040602050505020304" pitchFamily="18" charset="0"/>
            </a:rPr>
            <a:t> (critical</a:t>
          </a:r>
          <a:r>
            <a:rPr lang="en-US" sz="2000">
              <a:latin typeface="Lucida Bright" panose="02040602050505020304" pitchFamily="18" charset="0"/>
            </a:rPr>
            <a:t>) = 3.5546</a:t>
          </a:r>
        </a:p>
      </xdr:txBody>
    </xdr:sp>
    <xdr:clientData/>
  </xdr:twoCellAnchor>
  <xdr:twoCellAnchor>
    <xdr:from>
      <xdr:col>0</xdr:col>
      <xdr:colOff>279400</xdr:colOff>
      <xdr:row>27</xdr:row>
      <xdr:rowOff>152400</xdr:rowOff>
    </xdr:from>
    <xdr:to>
      <xdr:col>11</xdr:col>
      <xdr:colOff>385538</xdr:colOff>
      <xdr:row>35</xdr:row>
      <xdr:rowOff>228600</xdr:rowOff>
    </xdr:to>
    <xdr:sp macro="" textlink="">
      <xdr:nvSpPr>
        <xdr:cNvPr id="8" name="TextBox 7">
          <a:extLst>
            <a:ext uri="{FF2B5EF4-FFF2-40B4-BE49-F238E27FC236}">
              <a16:creationId xmlns:a16="http://schemas.microsoft.com/office/drawing/2014/main" id="{136EE311-7875-4F02-B03E-F842036F3E5E}"/>
            </a:ext>
          </a:extLst>
        </xdr:cNvPr>
        <xdr:cNvSpPr txBox="1"/>
      </xdr:nvSpPr>
      <xdr:spPr>
        <a:xfrm>
          <a:off x="279400" y="7612380"/>
          <a:ext cx="11002738" cy="250698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Calculate:</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Ho = means are equal</a:t>
          </a:r>
        </a:p>
        <a:p>
          <a:r>
            <a:rPr lang="en-US" sz="2400" b="0" baseline="0">
              <a:solidFill>
                <a:schemeClr val="tx1"/>
              </a:solidFill>
              <a:latin typeface="Lucida Bright" panose="02040602050505020304" pitchFamily="18" charset="0"/>
            </a:rPr>
            <a:t>Ha = means are not equal</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Should or should not the Ho be rejected?</a:t>
          </a:r>
        </a:p>
        <a:p>
          <a:endParaRPr lang="en-US" sz="2400" b="0" baseline="0">
            <a:solidFill>
              <a:srgbClr val="002060"/>
            </a:solidFill>
            <a:latin typeface="Lucida Bright" panose="02040602050505020304" pitchFamily="18" charset="0"/>
          </a:endParaRPr>
        </a:p>
      </xdr:txBody>
    </xdr:sp>
    <xdr:clientData/>
  </xdr:twoCellAnchor>
  <xdr:twoCellAnchor>
    <xdr:from>
      <xdr:col>13</xdr:col>
      <xdr:colOff>885825</xdr:colOff>
      <xdr:row>33</xdr:row>
      <xdr:rowOff>238125</xdr:rowOff>
    </xdr:from>
    <xdr:to>
      <xdr:col>17</xdr:col>
      <xdr:colOff>197983</xdr:colOff>
      <xdr:row>34</xdr:row>
      <xdr:rowOff>332468</xdr:rowOff>
    </xdr:to>
    <xdr:sp macro="" textlink="">
      <xdr:nvSpPr>
        <xdr:cNvPr id="9" name="TextBox 8">
          <a:extLst>
            <a:ext uri="{FF2B5EF4-FFF2-40B4-BE49-F238E27FC236}">
              <a16:creationId xmlns:a16="http://schemas.microsoft.com/office/drawing/2014/main" id="{F6FC972E-EE69-432C-8104-A936106D0F83}"/>
            </a:ext>
          </a:extLst>
        </xdr:cNvPr>
        <xdr:cNvSpPr txBox="1"/>
      </xdr:nvSpPr>
      <xdr:spPr>
        <a:xfrm>
          <a:off x="14068425" y="9420225"/>
          <a:ext cx="3160258" cy="4601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F</a:t>
          </a:r>
          <a:r>
            <a:rPr lang="en-US" sz="2000" baseline="0">
              <a:latin typeface="Lucida Bright" panose="02040602050505020304" pitchFamily="18" charset="0"/>
            </a:rPr>
            <a:t> (test</a:t>
          </a:r>
          <a:r>
            <a:rPr lang="en-US" sz="2000">
              <a:latin typeface="Lucida Bright" panose="02040602050505020304" pitchFamily="18" charset="0"/>
            </a:rPr>
            <a:t>) = 43.8797</a:t>
          </a:r>
        </a:p>
      </xdr:txBody>
    </xdr:sp>
    <xdr:clientData/>
  </xdr:twoCellAnchor>
  <xdr:twoCellAnchor editAs="oneCell">
    <xdr:from>
      <xdr:col>13</xdr:col>
      <xdr:colOff>0</xdr:colOff>
      <xdr:row>38</xdr:row>
      <xdr:rowOff>0</xdr:rowOff>
    </xdr:from>
    <xdr:to>
      <xdr:col>19</xdr:col>
      <xdr:colOff>478688</xdr:colOff>
      <xdr:row>55</xdr:row>
      <xdr:rowOff>135528</xdr:rowOff>
    </xdr:to>
    <xdr:pic>
      <xdr:nvPicPr>
        <xdr:cNvPr id="10" name="Picture 9" descr="Sampling distribution of the F and t statistic - ANOVA">
          <a:extLst>
            <a:ext uri="{FF2B5EF4-FFF2-40B4-BE49-F238E27FC236}">
              <a16:creationId xmlns:a16="http://schemas.microsoft.com/office/drawing/2014/main" id="{CEC7D799-5475-4DC1-B816-9A14DB25AE1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82600" y="10538460"/>
          <a:ext cx="6818528" cy="3244488"/>
        </a:xfrm>
        <a:prstGeom prst="rect">
          <a:avLst/>
        </a:prstGeom>
        <a:solidFill>
          <a:schemeClr val="bg1"/>
        </a:solidFill>
      </xdr:spPr>
    </xdr:pic>
    <xdr:clientData/>
  </xdr:twoCellAnchor>
  <xdr:twoCellAnchor>
    <xdr:from>
      <xdr:col>14</xdr:col>
      <xdr:colOff>355600</xdr:colOff>
      <xdr:row>53</xdr:row>
      <xdr:rowOff>114300</xdr:rowOff>
    </xdr:from>
    <xdr:to>
      <xdr:col>15</xdr:col>
      <xdr:colOff>270329</xdr:colOff>
      <xdr:row>55</xdr:row>
      <xdr:rowOff>87086</xdr:rowOff>
    </xdr:to>
    <xdr:sp macro="" textlink="">
      <xdr:nvSpPr>
        <xdr:cNvPr id="11" name="TextBox 10">
          <a:extLst>
            <a:ext uri="{FF2B5EF4-FFF2-40B4-BE49-F238E27FC236}">
              <a16:creationId xmlns:a16="http://schemas.microsoft.com/office/drawing/2014/main" id="{812CF76D-E07A-4AFF-B9AC-F504AA540FEF}"/>
            </a:ext>
          </a:extLst>
        </xdr:cNvPr>
        <xdr:cNvSpPr txBox="1"/>
      </xdr:nvSpPr>
      <xdr:spPr>
        <a:xfrm>
          <a:off x="14871700" y="13395960"/>
          <a:ext cx="1057729" cy="338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3.5546</a:t>
          </a:r>
        </a:p>
      </xdr:txBody>
    </xdr:sp>
    <xdr:clientData/>
  </xdr:twoCellAnchor>
  <xdr:twoCellAnchor>
    <xdr:from>
      <xdr:col>16</xdr:col>
      <xdr:colOff>660400</xdr:colOff>
      <xdr:row>53</xdr:row>
      <xdr:rowOff>139700</xdr:rowOff>
    </xdr:from>
    <xdr:to>
      <xdr:col>18</xdr:col>
      <xdr:colOff>3629</xdr:colOff>
      <xdr:row>55</xdr:row>
      <xdr:rowOff>112486</xdr:rowOff>
    </xdr:to>
    <xdr:sp macro="" textlink="">
      <xdr:nvSpPr>
        <xdr:cNvPr id="12" name="TextBox 11">
          <a:extLst>
            <a:ext uri="{FF2B5EF4-FFF2-40B4-BE49-F238E27FC236}">
              <a16:creationId xmlns:a16="http://schemas.microsoft.com/office/drawing/2014/main" id="{8D9130D5-5FCE-47B7-9700-5B2335E9B0FE}"/>
            </a:ext>
          </a:extLst>
        </xdr:cNvPr>
        <xdr:cNvSpPr txBox="1"/>
      </xdr:nvSpPr>
      <xdr:spPr>
        <a:xfrm>
          <a:off x="17012920" y="13421360"/>
          <a:ext cx="1080589" cy="338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43.8797</a:t>
          </a:r>
        </a:p>
      </xdr:txBody>
    </xdr:sp>
    <xdr:clientData/>
  </xdr:twoCellAnchor>
  <xdr:twoCellAnchor>
    <xdr:from>
      <xdr:col>14</xdr:col>
      <xdr:colOff>190500</xdr:colOff>
      <xdr:row>55</xdr:row>
      <xdr:rowOff>165100</xdr:rowOff>
    </xdr:from>
    <xdr:to>
      <xdr:col>15</xdr:col>
      <xdr:colOff>336549</xdr:colOff>
      <xdr:row>57</xdr:row>
      <xdr:rowOff>137886</xdr:rowOff>
    </xdr:to>
    <xdr:sp macro="" textlink="">
      <xdr:nvSpPr>
        <xdr:cNvPr id="13" name="TextBox 12">
          <a:extLst>
            <a:ext uri="{FF2B5EF4-FFF2-40B4-BE49-F238E27FC236}">
              <a16:creationId xmlns:a16="http://schemas.microsoft.com/office/drawing/2014/main" id="{100F666E-1588-48E4-AC01-C407170D76B0}"/>
            </a:ext>
          </a:extLst>
        </xdr:cNvPr>
        <xdr:cNvSpPr txBox="1"/>
      </xdr:nvSpPr>
      <xdr:spPr>
        <a:xfrm>
          <a:off x="14706600" y="13812520"/>
          <a:ext cx="1289049" cy="338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F-critical</a:t>
          </a:r>
        </a:p>
      </xdr:txBody>
    </xdr:sp>
    <xdr:clientData/>
  </xdr:twoCellAnchor>
  <xdr:twoCellAnchor>
    <xdr:from>
      <xdr:col>16</xdr:col>
      <xdr:colOff>495300</xdr:colOff>
      <xdr:row>56</xdr:row>
      <xdr:rowOff>63500</xdr:rowOff>
    </xdr:from>
    <xdr:to>
      <xdr:col>18</xdr:col>
      <xdr:colOff>69849</xdr:colOff>
      <xdr:row>58</xdr:row>
      <xdr:rowOff>36286</xdr:rowOff>
    </xdr:to>
    <xdr:sp macro="" textlink="">
      <xdr:nvSpPr>
        <xdr:cNvPr id="14" name="TextBox 13">
          <a:extLst>
            <a:ext uri="{FF2B5EF4-FFF2-40B4-BE49-F238E27FC236}">
              <a16:creationId xmlns:a16="http://schemas.microsoft.com/office/drawing/2014/main" id="{342A9DF7-A616-48B0-89A2-0EB516637F06}"/>
            </a:ext>
          </a:extLst>
        </xdr:cNvPr>
        <xdr:cNvSpPr txBox="1"/>
      </xdr:nvSpPr>
      <xdr:spPr>
        <a:xfrm>
          <a:off x="16847820" y="13893800"/>
          <a:ext cx="1311909" cy="338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t>F-test</a:t>
          </a:r>
        </a:p>
      </xdr:txBody>
    </xdr:sp>
    <xdr:clientData/>
  </xdr:twoCellAnchor>
  <xdr:twoCellAnchor>
    <xdr:from>
      <xdr:col>14</xdr:col>
      <xdr:colOff>787400</xdr:colOff>
      <xdr:row>50</xdr:row>
      <xdr:rowOff>0</xdr:rowOff>
    </xdr:from>
    <xdr:to>
      <xdr:col>14</xdr:col>
      <xdr:colOff>1036175</xdr:colOff>
      <xdr:row>53</xdr:row>
      <xdr:rowOff>156428</xdr:rowOff>
    </xdr:to>
    <xdr:sp macro="" textlink="">
      <xdr:nvSpPr>
        <xdr:cNvPr id="15" name="Arrow: Up-Down 14">
          <a:extLst>
            <a:ext uri="{FF2B5EF4-FFF2-40B4-BE49-F238E27FC236}">
              <a16:creationId xmlns:a16="http://schemas.microsoft.com/office/drawing/2014/main" id="{432CE6B6-6716-41F7-A4E2-FD01F93B79A1}"/>
            </a:ext>
          </a:extLst>
        </xdr:cNvPr>
        <xdr:cNvSpPr/>
      </xdr:nvSpPr>
      <xdr:spPr>
        <a:xfrm>
          <a:off x="15303500" y="12733020"/>
          <a:ext cx="248775" cy="705068"/>
        </a:xfrm>
        <a:prstGeom prst="upDown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304800</xdr:colOff>
      <xdr:row>50</xdr:row>
      <xdr:rowOff>76200</xdr:rowOff>
    </xdr:from>
    <xdr:to>
      <xdr:col>17</xdr:col>
      <xdr:colOff>546318</xdr:colOff>
      <xdr:row>54</xdr:row>
      <xdr:rowOff>40495</xdr:rowOff>
    </xdr:to>
    <xdr:sp macro="" textlink="">
      <xdr:nvSpPr>
        <xdr:cNvPr id="16" name="Arrow: Up-Down 15">
          <a:extLst>
            <a:ext uri="{FF2B5EF4-FFF2-40B4-BE49-F238E27FC236}">
              <a16:creationId xmlns:a16="http://schemas.microsoft.com/office/drawing/2014/main" id="{85E2B6B0-26AA-4FB0-850D-3A176DA51D59}"/>
            </a:ext>
          </a:extLst>
        </xdr:cNvPr>
        <xdr:cNvSpPr/>
      </xdr:nvSpPr>
      <xdr:spPr>
        <a:xfrm>
          <a:off x="17335500" y="12809220"/>
          <a:ext cx="241518" cy="695815"/>
        </a:xfrm>
        <a:prstGeom prst="up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254000</xdr:colOff>
      <xdr:row>38</xdr:row>
      <xdr:rowOff>25400</xdr:rowOff>
    </xdr:from>
    <xdr:to>
      <xdr:col>11</xdr:col>
      <xdr:colOff>360138</xdr:colOff>
      <xdr:row>43</xdr:row>
      <xdr:rowOff>152400</xdr:rowOff>
    </xdr:to>
    <xdr:sp macro="" textlink="">
      <xdr:nvSpPr>
        <xdr:cNvPr id="17" name="TextBox 16">
          <a:extLst>
            <a:ext uri="{FF2B5EF4-FFF2-40B4-BE49-F238E27FC236}">
              <a16:creationId xmlns:a16="http://schemas.microsoft.com/office/drawing/2014/main" id="{372A0F6D-C675-454D-BE6A-674559C5A7A3}"/>
            </a:ext>
          </a:extLst>
        </xdr:cNvPr>
        <xdr:cNvSpPr txBox="1"/>
      </xdr:nvSpPr>
      <xdr:spPr>
        <a:xfrm>
          <a:off x="254000" y="10563860"/>
          <a:ext cx="11002738" cy="1041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The Ho should be rejected. The means are not equal.</a:t>
          </a:r>
        </a:p>
        <a:p>
          <a:endParaRPr lang="en-US" sz="2400" b="0" baseline="0">
            <a:solidFill>
              <a:srgbClr val="002060"/>
            </a:solidFill>
            <a:latin typeface="Lucida Bright" panose="02040602050505020304" pitchFamily="18" charset="0"/>
          </a:endParaRPr>
        </a:p>
        <a:p>
          <a:endParaRPr lang="en-US" sz="2400" b="0" baseline="0">
            <a:solidFill>
              <a:srgbClr val="002060"/>
            </a:solidFill>
            <a:latin typeface="Lucida Bright" panose="020406020505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1126491</xdr:colOff>
      <xdr:row>1</xdr:row>
      <xdr:rowOff>56243</xdr:rowOff>
    </xdr:from>
    <xdr:to>
      <xdr:col>11</xdr:col>
      <xdr:colOff>810260</xdr:colOff>
      <xdr:row>5</xdr:row>
      <xdr:rowOff>132443</xdr:rowOff>
    </xdr:to>
    <xdr:sp macro="" textlink="">
      <xdr:nvSpPr>
        <xdr:cNvPr id="2" name="Rounded Rectangle 1">
          <a:extLst>
            <a:ext uri="{FF2B5EF4-FFF2-40B4-BE49-F238E27FC236}">
              <a16:creationId xmlns:a16="http://schemas.microsoft.com/office/drawing/2014/main" id="{4F6B230A-9BA3-4002-A7AC-068273A647AF}"/>
            </a:ext>
          </a:extLst>
        </xdr:cNvPr>
        <xdr:cNvSpPr/>
      </xdr:nvSpPr>
      <xdr:spPr>
        <a:xfrm>
          <a:off x="4390391" y="234043"/>
          <a:ext cx="7316469" cy="7874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579662</xdr:colOff>
      <xdr:row>9</xdr:row>
      <xdr:rowOff>25400</xdr:rowOff>
    </xdr:from>
    <xdr:to>
      <xdr:col>11</xdr:col>
      <xdr:colOff>685800</xdr:colOff>
      <xdr:row>17</xdr:row>
      <xdr:rowOff>106680</xdr:rowOff>
    </xdr:to>
    <xdr:sp macro="" textlink="">
      <xdr:nvSpPr>
        <xdr:cNvPr id="3" name="TextBox 2">
          <a:extLst>
            <a:ext uri="{FF2B5EF4-FFF2-40B4-BE49-F238E27FC236}">
              <a16:creationId xmlns:a16="http://schemas.microsoft.com/office/drawing/2014/main" id="{91252675-4557-4C68-86F2-41FCDAF19E94}"/>
            </a:ext>
          </a:extLst>
        </xdr:cNvPr>
        <xdr:cNvSpPr txBox="1"/>
      </xdr:nvSpPr>
      <xdr:spPr>
        <a:xfrm>
          <a:off x="579662" y="1671320"/>
          <a:ext cx="11033218" cy="154432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rgbClr val="002060"/>
              </a:solidFill>
              <a:latin typeface="Lucida Bright" panose="02040602050505020304" pitchFamily="18" charset="0"/>
            </a:rPr>
            <a:t>Is there a difference between means of these three samples?</a:t>
          </a:r>
        </a:p>
        <a:p>
          <a:r>
            <a:rPr lang="en-US" sz="2400" b="0" baseline="0">
              <a:solidFill>
                <a:srgbClr val="002060"/>
              </a:solidFill>
              <a:latin typeface="Lucida Bright" panose="02040602050505020304" pitchFamily="18" charset="0"/>
            </a:rPr>
            <a:t>Test at 0.01 level of significance. </a:t>
          </a:r>
        </a:p>
        <a:p>
          <a:r>
            <a:rPr lang="en-US" sz="800" b="0" baseline="0">
              <a:solidFill>
                <a:schemeClr val="bg1"/>
              </a:solidFill>
              <a:latin typeface="Lucida Bright" panose="02040602050505020304" pitchFamily="18" charset="0"/>
            </a:rPr>
            <a:t>Green Test Bank 393 ANOVA</a:t>
          </a:r>
        </a:p>
      </xdr:txBody>
    </xdr:sp>
    <xdr:clientData/>
  </xdr:twoCellAnchor>
  <xdr:twoCellAnchor>
    <xdr:from>
      <xdr:col>1</xdr:col>
      <xdr:colOff>306978</xdr:colOff>
      <xdr:row>0</xdr:row>
      <xdr:rowOff>84908</xdr:rowOff>
    </xdr:from>
    <xdr:to>
      <xdr:col>2</xdr:col>
      <xdr:colOff>1088570</xdr:colOff>
      <xdr:row>6</xdr:row>
      <xdr:rowOff>97970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887C7E90-496C-40B7-BA44-2BB918D8D95F}"/>
            </a:ext>
          </a:extLst>
        </xdr:cNvPr>
        <xdr:cNvSpPr/>
      </xdr:nvSpPr>
      <xdr:spPr>
        <a:xfrm>
          <a:off x="929278" y="84908"/>
          <a:ext cx="1416592" cy="107986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236763</xdr:colOff>
      <xdr:row>8</xdr:row>
      <xdr:rowOff>67492</xdr:rowOff>
    </xdr:from>
    <xdr:to>
      <xdr:col>12</xdr:col>
      <xdr:colOff>236763</xdr:colOff>
      <xdr:row>49</xdr:row>
      <xdr:rowOff>6532</xdr:rowOff>
    </xdr:to>
    <xdr:cxnSp macro="">
      <xdr:nvCxnSpPr>
        <xdr:cNvPr id="5" name="Straight Connector 4">
          <a:extLst>
            <a:ext uri="{FF2B5EF4-FFF2-40B4-BE49-F238E27FC236}">
              <a16:creationId xmlns:a16="http://schemas.microsoft.com/office/drawing/2014/main" id="{F3A1991A-179E-45D7-A3E9-53012CE43B23}"/>
            </a:ext>
          </a:extLst>
        </xdr:cNvPr>
        <xdr:cNvCxnSpPr/>
      </xdr:nvCxnSpPr>
      <xdr:spPr>
        <a:xfrm flipH="1">
          <a:off x="10861220" y="1547949"/>
          <a:ext cx="0" cy="985592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732518</xdr:colOff>
      <xdr:row>2</xdr:row>
      <xdr:rowOff>16782</xdr:rowOff>
    </xdr:from>
    <xdr:to>
      <xdr:col>17</xdr:col>
      <xdr:colOff>607512</xdr:colOff>
      <xdr:row>7</xdr:row>
      <xdr:rowOff>167640</xdr:rowOff>
    </xdr:to>
    <xdr:sp macro="" textlink="">
      <xdr:nvSpPr>
        <xdr:cNvPr id="6" name="Rounded Rectangle 6">
          <a:extLst>
            <a:ext uri="{FF2B5EF4-FFF2-40B4-BE49-F238E27FC236}">
              <a16:creationId xmlns:a16="http://schemas.microsoft.com/office/drawing/2014/main" id="{B8EAB037-577F-4ECC-BAF9-9A3B8FF6A5B9}"/>
            </a:ext>
          </a:extLst>
        </xdr:cNvPr>
        <xdr:cNvSpPr/>
      </xdr:nvSpPr>
      <xdr:spPr>
        <a:xfrm>
          <a:off x="12802598" y="382542"/>
          <a:ext cx="4888954" cy="106525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twoCellAnchor>
    <xdr:from>
      <xdr:col>12</xdr:col>
      <xdr:colOff>431800</xdr:colOff>
      <xdr:row>9</xdr:row>
      <xdr:rowOff>91440</xdr:rowOff>
    </xdr:from>
    <xdr:to>
      <xdr:col>22</xdr:col>
      <xdr:colOff>857978</xdr:colOff>
      <xdr:row>20</xdr:row>
      <xdr:rowOff>167640</xdr:rowOff>
    </xdr:to>
    <xdr:sp macro="" textlink="">
      <xdr:nvSpPr>
        <xdr:cNvPr id="21" name="TextBox 20">
          <a:extLst>
            <a:ext uri="{FF2B5EF4-FFF2-40B4-BE49-F238E27FC236}">
              <a16:creationId xmlns:a16="http://schemas.microsoft.com/office/drawing/2014/main" id="{1714D6D2-5E58-4758-95EA-FAC81AD4DC73}"/>
            </a:ext>
          </a:extLst>
        </xdr:cNvPr>
        <xdr:cNvSpPr txBox="1"/>
      </xdr:nvSpPr>
      <xdr:spPr>
        <a:xfrm>
          <a:off x="12501880" y="1737360"/>
          <a:ext cx="11033218" cy="25146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Calculate:</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Ho = means are equal</a:t>
          </a:r>
        </a:p>
        <a:p>
          <a:r>
            <a:rPr lang="en-US" sz="2400" b="0" baseline="0">
              <a:solidFill>
                <a:schemeClr val="tx1"/>
              </a:solidFill>
              <a:latin typeface="Lucida Bright" panose="02040602050505020304" pitchFamily="18" charset="0"/>
            </a:rPr>
            <a:t>Ha = means are not equal</a:t>
          </a:r>
        </a:p>
        <a:p>
          <a:endParaRPr lang="en-US" sz="2400" b="0" baseline="0">
            <a:solidFill>
              <a:schemeClr val="tx1"/>
            </a:solidFill>
            <a:latin typeface="Lucida Bright" panose="02040602050505020304" pitchFamily="18" charset="0"/>
          </a:endParaRPr>
        </a:p>
        <a:p>
          <a:r>
            <a:rPr lang="en-US" sz="2400" b="0" baseline="0">
              <a:solidFill>
                <a:schemeClr val="tx1"/>
              </a:solidFill>
              <a:latin typeface="Lucida Bright" panose="02040602050505020304" pitchFamily="18" charset="0"/>
            </a:rPr>
            <a:t>Should or should not the Ho be rejected?</a:t>
          </a:r>
        </a:p>
        <a:p>
          <a:endParaRPr lang="en-US" sz="2400" b="0" baseline="0">
            <a:solidFill>
              <a:srgbClr val="002060"/>
            </a:solidFill>
            <a:latin typeface="Lucida Bright" panose="020406020505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925286</xdr:colOff>
      <xdr:row>2</xdr:row>
      <xdr:rowOff>26125</xdr:rowOff>
    </xdr:from>
    <xdr:to>
      <xdr:col>8</xdr:col>
      <xdr:colOff>0</xdr:colOff>
      <xdr:row>6</xdr:row>
      <xdr:rowOff>163286</xdr:rowOff>
    </xdr:to>
    <xdr:sp macro="" textlink="">
      <xdr:nvSpPr>
        <xdr:cNvPr id="2" name="Rounded Rectangle 1">
          <a:extLst>
            <a:ext uri="{FF2B5EF4-FFF2-40B4-BE49-F238E27FC236}">
              <a16:creationId xmlns:a16="http://schemas.microsoft.com/office/drawing/2014/main" id="{5AFD3CE2-98B9-4491-9783-82EAEE7CE575}"/>
            </a:ext>
          </a:extLst>
        </xdr:cNvPr>
        <xdr:cNvSpPr/>
      </xdr:nvSpPr>
      <xdr:spPr>
        <a:xfrm>
          <a:off x="2190206" y="391885"/>
          <a:ext cx="5376454" cy="86868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349884</xdr:colOff>
      <xdr:row>10</xdr:row>
      <xdr:rowOff>140065</xdr:rowOff>
    </xdr:from>
    <xdr:to>
      <xdr:col>8</xdr:col>
      <xdr:colOff>489857</xdr:colOff>
      <xdr:row>20</xdr:row>
      <xdr:rowOff>76200</xdr:rowOff>
    </xdr:to>
    <xdr:sp macro="" textlink="">
      <xdr:nvSpPr>
        <xdr:cNvPr id="3" name="TextBox 2">
          <a:extLst>
            <a:ext uri="{FF2B5EF4-FFF2-40B4-BE49-F238E27FC236}">
              <a16:creationId xmlns:a16="http://schemas.microsoft.com/office/drawing/2014/main" id="{9EAB9A66-D101-4B7C-844A-3FB05F6F6F3C}"/>
            </a:ext>
          </a:extLst>
        </xdr:cNvPr>
        <xdr:cNvSpPr txBox="1"/>
      </xdr:nvSpPr>
      <xdr:spPr>
        <a:xfrm>
          <a:off x="349884" y="1968865"/>
          <a:ext cx="7706633" cy="17649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Given the information shown below, calculate the price of the house that has 2,500 squre feet and is 12 years old.</a:t>
          </a:r>
        </a:p>
        <a:p>
          <a:r>
            <a:rPr lang="en-US" sz="800" b="1" baseline="0">
              <a:solidFill>
                <a:schemeClr val="bg1"/>
              </a:solidFill>
              <a:latin typeface="Lucida Bright" panose="02040602050505020304" pitchFamily="18" charset="0"/>
            </a:rPr>
            <a:t>Black 527 Multiple regression</a:t>
          </a:r>
        </a:p>
      </xdr:txBody>
    </xdr:sp>
    <xdr:clientData/>
  </xdr:twoCellAnchor>
  <xdr:twoCellAnchor>
    <xdr:from>
      <xdr:col>0</xdr:col>
      <xdr:colOff>385356</xdr:colOff>
      <xdr:row>1</xdr:row>
      <xdr:rowOff>45721</xdr:rowOff>
    </xdr:from>
    <xdr:to>
      <xdr:col>2</xdr:col>
      <xdr:colOff>550817</xdr:colOff>
      <xdr:row>7</xdr:row>
      <xdr:rowOff>82732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95FCB6CC-DA73-43E6-A8C5-0941B4B521B9}"/>
            </a:ext>
          </a:extLst>
        </xdr:cNvPr>
        <xdr:cNvSpPr/>
      </xdr:nvSpPr>
      <xdr:spPr>
        <a:xfrm>
          <a:off x="385356" y="228601"/>
          <a:ext cx="1430381" cy="11342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892628</xdr:colOff>
      <xdr:row>7</xdr:row>
      <xdr:rowOff>181792</xdr:rowOff>
    </xdr:from>
    <xdr:to>
      <xdr:col>8</xdr:col>
      <xdr:colOff>892628</xdr:colOff>
      <xdr:row>53</xdr:row>
      <xdr:rowOff>126275</xdr:rowOff>
    </xdr:to>
    <xdr:cxnSp macro="">
      <xdr:nvCxnSpPr>
        <xdr:cNvPr id="5" name="Straight Connector 4">
          <a:extLst>
            <a:ext uri="{FF2B5EF4-FFF2-40B4-BE49-F238E27FC236}">
              <a16:creationId xmlns:a16="http://schemas.microsoft.com/office/drawing/2014/main" id="{2B5CB118-9859-47F9-B4EF-B78E3FBD64BF}"/>
            </a:ext>
          </a:extLst>
        </xdr:cNvPr>
        <xdr:cNvCxnSpPr/>
      </xdr:nvCxnSpPr>
      <xdr:spPr>
        <a:xfrm flipH="1">
          <a:off x="8459288" y="1461952"/>
          <a:ext cx="0" cy="124641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0</xdr:colOff>
      <xdr:row>42</xdr:row>
      <xdr:rowOff>0</xdr:rowOff>
    </xdr:from>
    <xdr:to>
      <xdr:col>14</xdr:col>
      <xdr:colOff>457199</xdr:colOff>
      <xdr:row>46</xdr:row>
      <xdr:rowOff>97972</xdr:rowOff>
    </xdr:to>
    <xdr:sp macro="" textlink="">
      <xdr:nvSpPr>
        <xdr:cNvPr id="6" name="TextBox 5">
          <a:extLst>
            <a:ext uri="{FF2B5EF4-FFF2-40B4-BE49-F238E27FC236}">
              <a16:creationId xmlns:a16="http://schemas.microsoft.com/office/drawing/2014/main" id="{DE1A8016-3702-4FFA-8466-7A10640583DA}"/>
            </a:ext>
          </a:extLst>
        </xdr:cNvPr>
        <xdr:cNvSpPr txBox="1"/>
      </xdr:nvSpPr>
      <xdr:spPr>
        <a:xfrm>
          <a:off x="8572500" y="10302240"/>
          <a:ext cx="8397239" cy="14009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1" baseline="0">
              <a:solidFill>
                <a:srgbClr val="002060"/>
              </a:solidFill>
              <a:latin typeface="Lucida Bright" panose="02040602050505020304" pitchFamily="18" charset="0"/>
            </a:rPr>
            <a:t>y = 57.3507 + 0.0177*x1 - 0.6663*x2</a:t>
          </a:r>
        </a:p>
        <a:p>
          <a:endParaRPr lang="en-US" sz="2400" b="1" baseline="0">
            <a:solidFill>
              <a:srgbClr val="002060"/>
            </a:solidFill>
            <a:latin typeface="Lucida Bright" panose="02040602050505020304" pitchFamily="18" charset="0"/>
          </a:endParaRPr>
        </a:p>
        <a:p>
          <a:r>
            <a:rPr lang="en-US" sz="2400" b="1" baseline="0">
              <a:solidFill>
                <a:srgbClr val="002060"/>
              </a:solidFill>
              <a:latin typeface="Lucida Bright" panose="02040602050505020304" pitchFamily="18" charset="0"/>
            </a:rPr>
            <a:t>y = 57.3507 + 0.0177*2,500 - 0.6663*12 = </a:t>
          </a:r>
        </a:p>
      </xdr:txBody>
    </xdr:sp>
    <xdr:clientData/>
  </xdr:twoCellAnchor>
  <xdr:twoCellAnchor>
    <xdr:from>
      <xdr:col>9</xdr:col>
      <xdr:colOff>424543</xdr:colOff>
      <xdr:row>2</xdr:row>
      <xdr:rowOff>65314</xdr:rowOff>
    </xdr:from>
    <xdr:to>
      <xdr:col>12</xdr:col>
      <xdr:colOff>1504222</xdr:colOff>
      <xdr:row>6</xdr:row>
      <xdr:rowOff>6258</xdr:rowOff>
    </xdr:to>
    <xdr:sp macro="" textlink="">
      <xdr:nvSpPr>
        <xdr:cNvPr id="7" name="Rounded Rectangle 6">
          <a:extLst>
            <a:ext uri="{FF2B5EF4-FFF2-40B4-BE49-F238E27FC236}">
              <a16:creationId xmlns:a16="http://schemas.microsoft.com/office/drawing/2014/main" id="{50A0C178-8AB1-4F60-96D3-1CD688704BFC}"/>
            </a:ext>
          </a:extLst>
        </xdr:cNvPr>
        <xdr:cNvSpPr/>
      </xdr:nvSpPr>
      <xdr:spPr>
        <a:xfrm>
          <a:off x="8997043" y="431074"/>
          <a:ext cx="4866819" cy="672464"/>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10886</xdr:colOff>
      <xdr:row>2</xdr:row>
      <xdr:rowOff>132805</xdr:rowOff>
    </xdr:from>
    <xdr:to>
      <xdr:col>8</xdr:col>
      <xdr:colOff>350520</xdr:colOff>
      <xdr:row>7</xdr:row>
      <xdr:rowOff>87086</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2540726" y="498565"/>
          <a:ext cx="5384074" cy="86868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349884</xdr:colOff>
      <xdr:row>10</xdr:row>
      <xdr:rowOff>140065</xdr:rowOff>
    </xdr:from>
    <xdr:to>
      <xdr:col>9</xdr:col>
      <xdr:colOff>624840</xdr:colOff>
      <xdr:row>17</xdr:row>
      <xdr:rowOff>12700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349884" y="1918065"/>
          <a:ext cx="9190356" cy="11172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rPr>
            <a:t>Given the information shown below, calculate the price of the house that has 3,000 square feet and is 18 years old.</a:t>
          </a:r>
        </a:p>
        <a:p>
          <a:r>
            <a:rPr lang="en-US" sz="800" b="1" baseline="0">
              <a:solidFill>
                <a:schemeClr val="bg1"/>
              </a:solidFill>
              <a:latin typeface="Lucida Bright" panose="02040602050505020304" pitchFamily="18" charset="0"/>
            </a:rPr>
            <a:t>Black 527 Multiple regression</a:t>
          </a:r>
        </a:p>
      </xdr:txBody>
    </xdr:sp>
    <xdr:clientData/>
  </xdr:twoCellAnchor>
  <xdr:twoCellAnchor>
    <xdr:from>
      <xdr:col>0</xdr:col>
      <xdr:colOff>385356</xdr:colOff>
      <xdr:row>1</xdr:row>
      <xdr:rowOff>45721</xdr:rowOff>
    </xdr:from>
    <xdr:to>
      <xdr:col>2</xdr:col>
      <xdr:colOff>550817</xdr:colOff>
      <xdr:row>7</xdr:row>
      <xdr:rowOff>82732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385356" y="230778"/>
          <a:ext cx="1428204" cy="11473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907868</xdr:colOff>
      <xdr:row>10</xdr:row>
      <xdr:rowOff>120832</xdr:rowOff>
    </xdr:from>
    <xdr:to>
      <xdr:col>9</xdr:col>
      <xdr:colOff>907868</xdr:colOff>
      <xdr:row>51</xdr:row>
      <xdr:rowOff>50075</xdr:rowOff>
    </xdr:to>
    <xdr:cxnSp macro="">
      <xdr:nvCxnSpPr>
        <xdr:cNvPr id="6" name="Straight Connector 5">
          <a:extLst>
            <a:ext uri="{FF2B5EF4-FFF2-40B4-BE49-F238E27FC236}">
              <a16:creationId xmlns:a16="http://schemas.microsoft.com/office/drawing/2014/main" id="{00000000-0008-0000-0300-000006000000}"/>
            </a:ext>
          </a:extLst>
        </xdr:cNvPr>
        <xdr:cNvCxnSpPr/>
      </xdr:nvCxnSpPr>
      <xdr:spPr>
        <a:xfrm flipH="1">
          <a:off x="9487988" y="1949632"/>
          <a:ext cx="0" cy="1256320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762000</xdr:colOff>
      <xdr:row>2</xdr:row>
      <xdr:rowOff>167640</xdr:rowOff>
    </xdr:from>
    <xdr:to>
      <xdr:col>12</xdr:col>
      <xdr:colOff>1840954</xdr:colOff>
      <xdr:row>8</xdr:row>
      <xdr:rowOff>76200</xdr:rowOff>
    </xdr:to>
    <xdr:sp macro="" textlink="">
      <xdr:nvSpPr>
        <xdr:cNvPr id="9" name="Rounded Rectangle 6">
          <a:extLst>
            <a:ext uri="{FF2B5EF4-FFF2-40B4-BE49-F238E27FC236}">
              <a16:creationId xmlns:a16="http://schemas.microsoft.com/office/drawing/2014/main" id="{7CDFBB31-B0BA-4780-ADE6-4DEAE26807B8}"/>
            </a:ext>
          </a:extLst>
        </xdr:cNvPr>
        <xdr:cNvSpPr/>
      </xdr:nvSpPr>
      <xdr:spPr>
        <a:xfrm>
          <a:off x="9342120" y="533400"/>
          <a:ext cx="4888954" cy="100584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396242</xdr:colOff>
      <xdr:row>1</xdr:row>
      <xdr:rowOff>163286</xdr:rowOff>
    </xdr:from>
    <xdr:to>
      <xdr:col>9</xdr:col>
      <xdr:colOff>723901</xdr:colOff>
      <xdr:row>6</xdr:row>
      <xdr:rowOff>54429</xdr:rowOff>
    </xdr:to>
    <xdr:sp macro="" textlink="">
      <xdr:nvSpPr>
        <xdr:cNvPr id="2" name="Rounded Rectangle 1">
          <a:extLst>
            <a:ext uri="{FF2B5EF4-FFF2-40B4-BE49-F238E27FC236}">
              <a16:creationId xmlns:a16="http://schemas.microsoft.com/office/drawing/2014/main" id="{366DC58E-7FFB-49B2-B42C-13E10512EE32}"/>
            </a:ext>
          </a:extLst>
        </xdr:cNvPr>
        <xdr:cNvSpPr/>
      </xdr:nvSpPr>
      <xdr:spPr>
        <a:xfrm>
          <a:off x="2926082" y="346166"/>
          <a:ext cx="5013959" cy="80554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 </a:t>
          </a:r>
          <a:r>
            <a:rPr lang="en-US" sz="3200" b="0">
              <a:solidFill>
                <a:srgbClr val="FF0000"/>
              </a:solidFill>
              <a:latin typeface="Lucida Bright" panose="02040602050505020304" pitchFamily="18" charset="0"/>
            </a:rPr>
            <a:t>3</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571865</xdr:colOff>
      <xdr:row>0</xdr:row>
      <xdr:rowOff>167459</xdr:rowOff>
    </xdr:from>
    <xdr:to>
      <xdr:col>2</xdr:col>
      <xdr:colOff>1148442</xdr:colOff>
      <xdr:row>7</xdr:row>
      <xdr:rowOff>138793</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808A223D-6219-4587-80CE-0977473692FF}"/>
            </a:ext>
          </a:extLst>
        </xdr:cNvPr>
        <xdr:cNvSpPr/>
      </xdr:nvSpPr>
      <xdr:spPr>
        <a:xfrm>
          <a:off x="571865" y="167459"/>
          <a:ext cx="1841497" cy="125149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266699</xdr:colOff>
      <xdr:row>9</xdr:row>
      <xdr:rowOff>0</xdr:rowOff>
    </xdr:from>
    <xdr:to>
      <xdr:col>10</xdr:col>
      <xdr:colOff>228600</xdr:colOff>
      <xdr:row>19</xdr:row>
      <xdr:rowOff>0</xdr:rowOff>
    </xdr:to>
    <xdr:sp macro="" textlink="">
      <xdr:nvSpPr>
        <xdr:cNvPr id="4" name="TextBox 3">
          <a:extLst>
            <a:ext uri="{FF2B5EF4-FFF2-40B4-BE49-F238E27FC236}">
              <a16:creationId xmlns:a16="http://schemas.microsoft.com/office/drawing/2014/main" id="{7988EC1B-9F25-4397-9AD0-BDE974AFDFE2}"/>
            </a:ext>
          </a:extLst>
        </xdr:cNvPr>
        <xdr:cNvSpPr txBox="1"/>
      </xdr:nvSpPr>
      <xdr:spPr>
        <a:xfrm>
          <a:off x="266699" y="1645920"/>
          <a:ext cx="7901941" cy="198882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Develop a forecast for years 3 through 13 using exponential smoothing technique with alpha = 0.2</a:t>
          </a:r>
        </a:p>
        <a:p>
          <a:r>
            <a:rPr lang="en-US" sz="2000" b="0" baseline="0">
              <a:solidFill>
                <a:schemeClr val="tx1"/>
              </a:solidFill>
              <a:latin typeface="Lucida Bright" panose="02040602050505020304" pitchFamily="18" charset="0"/>
            </a:rPr>
            <a:t>Let the forecast for year 2 be the value for year 1.</a:t>
          </a:r>
        </a:p>
        <a:p>
          <a:endParaRPr lang="en-US" sz="2400" b="1" baseline="0">
            <a:solidFill>
              <a:srgbClr val="002060"/>
            </a:solidFill>
            <a:latin typeface="Lucida Bright" panose="02040602050505020304" pitchFamily="18" charset="0"/>
          </a:endParaRPr>
        </a:p>
        <a:p>
          <a:r>
            <a:rPr lang="en-US" sz="800" b="1" baseline="0">
              <a:solidFill>
                <a:schemeClr val="bg1"/>
              </a:solidFill>
              <a:latin typeface="Lucida Bright" panose="02040602050505020304" pitchFamily="18" charset="0"/>
            </a:rPr>
            <a:t>Exponential Smoothing Black 615</a:t>
          </a:r>
        </a:p>
      </xdr:txBody>
    </xdr:sp>
    <xdr:clientData/>
  </xdr:twoCellAnchor>
  <xdr:twoCellAnchor>
    <xdr:from>
      <xdr:col>12</xdr:col>
      <xdr:colOff>544286</xdr:colOff>
      <xdr:row>8</xdr:row>
      <xdr:rowOff>21771</xdr:rowOff>
    </xdr:from>
    <xdr:to>
      <xdr:col>12</xdr:col>
      <xdr:colOff>544286</xdr:colOff>
      <xdr:row>57</xdr:row>
      <xdr:rowOff>173083</xdr:rowOff>
    </xdr:to>
    <xdr:cxnSp macro="">
      <xdr:nvCxnSpPr>
        <xdr:cNvPr id="5" name="Straight Connector 4">
          <a:extLst>
            <a:ext uri="{FF2B5EF4-FFF2-40B4-BE49-F238E27FC236}">
              <a16:creationId xmlns:a16="http://schemas.microsoft.com/office/drawing/2014/main" id="{0BA95906-6925-4C3E-93B7-2BC065C3EF1E}"/>
            </a:ext>
          </a:extLst>
        </xdr:cNvPr>
        <xdr:cNvCxnSpPr/>
      </xdr:nvCxnSpPr>
      <xdr:spPr>
        <a:xfrm flipH="1">
          <a:off x="10282646" y="1484811"/>
          <a:ext cx="0" cy="1157369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685800</xdr:colOff>
      <xdr:row>2</xdr:row>
      <xdr:rowOff>54428</xdr:rowOff>
    </xdr:from>
    <xdr:to>
      <xdr:col>15</xdr:col>
      <xdr:colOff>894622</xdr:colOff>
      <xdr:row>5</xdr:row>
      <xdr:rowOff>180429</xdr:rowOff>
    </xdr:to>
    <xdr:sp macro="" textlink="">
      <xdr:nvSpPr>
        <xdr:cNvPr id="6" name="Rounded Rectangle 6">
          <a:extLst>
            <a:ext uri="{FF2B5EF4-FFF2-40B4-BE49-F238E27FC236}">
              <a16:creationId xmlns:a16="http://schemas.microsoft.com/office/drawing/2014/main" id="{9301C8EF-3B1A-4D41-BB82-F3C110CF2243}"/>
            </a:ext>
          </a:extLst>
        </xdr:cNvPr>
        <xdr:cNvSpPr/>
      </xdr:nvSpPr>
      <xdr:spPr>
        <a:xfrm>
          <a:off x="8625840" y="420188"/>
          <a:ext cx="4879882" cy="674641"/>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396242</xdr:colOff>
      <xdr:row>1</xdr:row>
      <xdr:rowOff>163286</xdr:rowOff>
    </xdr:from>
    <xdr:to>
      <xdr:col>9</xdr:col>
      <xdr:colOff>723901</xdr:colOff>
      <xdr:row>6</xdr:row>
      <xdr:rowOff>54429</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2921728" y="348343"/>
          <a:ext cx="5465716" cy="8164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 </a:t>
          </a:r>
          <a:r>
            <a:rPr lang="en-US" sz="3200" b="0">
              <a:solidFill>
                <a:srgbClr val="FF0000"/>
              </a:solidFill>
              <a:latin typeface="Lucida Bright" panose="02040602050505020304" pitchFamily="18" charset="0"/>
            </a:rPr>
            <a:t>3</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571865</xdr:colOff>
      <xdr:row>0</xdr:row>
      <xdr:rowOff>167459</xdr:rowOff>
    </xdr:from>
    <xdr:to>
      <xdr:col>2</xdr:col>
      <xdr:colOff>1148442</xdr:colOff>
      <xdr:row>7</xdr:row>
      <xdr:rowOff>138793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571865" y="167459"/>
          <a:ext cx="1839320" cy="126673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266699</xdr:colOff>
      <xdr:row>9</xdr:row>
      <xdr:rowOff>0</xdr:rowOff>
    </xdr:from>
    <xdr:to>
      <xdr:col>10</xdr:col>
      <xdr:colOff>228600</xdr:colOff>
      <xdr:row>19</xdr:row>
      <xdr:rowOff>0</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266699" y="1665514"/>
          <a:ext cx="8626930" cy="201385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baseline="0">
              <a:solidFill>
                <a:schemeClr val="tx1"/>
              </a:solidFill>
              <a:latin typeface="Lucida Bright" panose="02040602050505020304" pitchFamily="18" charset="0"/>
            </a:rPr>
            <a:t>Develop a forecast for years 3 through 13 using exponential smoothing technique with alpha = 0.4</a:t>
          </a:r>
          <a:r>
            <a:rPr lang="en-US" sz="1100" b="0" i="0" u="none" strike="noStrike">
              <a:solidFill>
                <a:schemeClr val="dk1"/>
              </a:solidFill>
              <a:effectLst/>
              <a:latin typeface="+mn-lt"/>
              <a:ea typeface="+mn-ea"/>
              <a:cs typeface="+mn-cs"/>
            </a:rPr>
            <a:t> </a:t>
          </a:r>
        </a:p>
        <a:p>
          <a:r>
            <a:rPr lang="en-US" sz="2000"/>
            <a:t> </a:t>
          </a:r>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Let the forecast for year 2 be the value for year 1.</a:t>
          </a:r>
        </a:p>
        <a:p>
          <a:endParaRPr lang="en-US" sz="2400" b="1" baseline="0">
            <a:solidFill>
              <a:srgbClr val="002060"/>
            </a:solidFill>
            <a:latin typeface="Lucida Bright" panose="02040602050505020304" pitchFamily="18" charset="0"/>
          </a:endParaRPr>
        </a:p>
        <a:p>
          <a:r>
            <a:rPr lang="en-US" sz="800" b="1" baseline="0">
              <a:solidFill>
                <a:schemeClr val="bg1"/>
              </a:solidFill>
              <a:latin typeface="Lucida Bright" panose="02040602050505020304" pitchFamily="18" charset="0"/>
            </a:rPr>
            <a:t>Exponential Smoothing Black 615</a:t>
          </a:r>
        </a:p>
      </xdr:txBody>
    </xdr:sp>
    <xdr:clientData/>
  </xdr:twoCellAnchor>
  <xdr:twoCellAnchor>
    <xdr:from>
      <xdr:col>11</xdr:col>
      <xdr:colOff>391887</xdr:colOff>
      <xdr:row>5</xdr:row>
      <xdr:rowOff>97971</xdr:rowOff>
    </xdr:from>
    <xdr:to>
      <xdr:col>11</xdr:col>
      <xdr:colOff>391887</xdr:colOff>
      <xdr:row>55</xdr:row>
      <xdr:rowOff>64226</xdr:rowOff>
    </xdr:to>
    <xdr:cxnSp macro="">
      <xdr:nvCxnSpPr>
        <xdr:cNvPr id="9" name="Straight Connector 8">
          <a:extLst>
            <a:ext uri="{FF2B5EF4-FFF2-40B4-BE49-F238E27FC236}">
              <a16:creationId xmlns:a16="http://schemas.microsoft.com/office/drawing/2014/main" id="{568F7401-3086-4B6C-9F40-A70160D452CA}"/>
            </a:ext>
          </a:extLst>
        </xdr:cNvPr>
        <xdr:cNvCxnSpPr/>
      </xdr:nvCxnSpPr>
      <xdr:spPr>
        <a:xfrm flipH="1">
          <a:off x="9329058" y="1023257"/>
          <a:ext cx="0" cy="1147245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707573</xdr:colOff>
      <xdr:row>1</xdr:row>
      <xdr:rowOff>139337</xdr:rowOff>
    </xdr:from>
    <xdr:to>
      <xdr:col>15</xdr:col>
      <xdr:colOff>990601</xdr:colOff>
      <xdr:row>6</xdr:row>
      <xdr:rowOff>21771</xdr:rowOff>
    </xdr:to>
    <xdr:sp macro="" textlink="">
      <xdr:nvSpPr>
        <xdr:cNvPr id="8" name="Rounded Rectangle 6">
          <a:extLst>
            <a:ext uri="{FF2B5EF4-FFF2-40B4-BE49-F238E27FC236}">
              <a16:creationId xmlns:a16="http://schemas.microsoft.com/office/drawing/2014/main" id="{4D99E78C-F3C5-487F-B843-85F0DFEA64DC}"/>
            </a:ext>
          </a:extLst>
        </xdr:cNvPr>
        <xdr:cNvSpPr/>
      </xdr:nvSpPr>
      <xdr:spPr>
        <a:xfrm>
          <a:off x="9644744" y="324394"/>
          <a:ext cx="3951514" cy="80772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99219</xdr:colOff>
      <xdr:row>1</xdr:row>
      <xdr:rowOff>128134</xdr:rowOff>
    </xdr:from>
    <xdr:to>
      <xdr:col>3</xdr:col>
      <xdr:colOff>206375</xdr:colOff>
      <xdr:row>6</xdr:row>
      <xdr:rowOff>158750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EB54F9E0-6822-41DD-A3F1-683AB908A2B2}"/>
            </a:ext>
          </a:extLst>
        </xdr:cNvPr>
        <xdr:cNvSpPr/>
      </xdr:nvSpPr>
      <xdr:spPr>
        <a:xfrm>
          <a:off x="724059" y="311014"/>
          <a:ext cx="1356836" cy="9450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4</xdr:col>
      <xdr:colOff>539750</xdr:colOff>
      <xdr:row>1</xdr:row>
      <xdr:rowOff>142875</xdr:rowOff>
    </xdr:from>
    <xdr:to>
      <xdr:col>13</xdr:col>
      <xdr:colOff>530678</xdr:colOff>
      <xdr:row>7</xdr:row>
      <xdr:rowOff>63500</xdr:rowOff>
    </xdr:to>
    <xdr:sp macro="" textlink="">
      <xdr:nvSpPr>
        <xdr:cNvPr id="3" name="Rounded Rectangle 1">
          <a:extLst>
            <a:ext uri="{FF2B5EF4-FFF2-40B4-BE49-F238E27FC236}">
              <a16:creationId xmlns:a16="http://schemas.microsoft.com/office/drawing/2014/main" id="{2C03B27B-0EFE-4D14-AE49-90AE82DE86E1}"/>
            </a:ext>
          </a:extLst>
        </xdr:cNvPr>
        <xdr:cNvSpPr/>
      </xdr:nvSpPr>
      <xdr:spPr>
        <a:xfrm>
          <a:off x="3039110" y="325755"/>
          <a:ext cx="5614488" cy="101790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Check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4</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14</xdr:col>
      <xdr:colOff>53066</xdr:colOff>
      <xdr:row>52</xdr:row>
      <xdr:rowOff>126817</xdr:rowOff>
    </xdr:from>
    <xdr:to>
      <xdr:col>14</xdr:col>
      <xdr:colOff>571951</xdr:colOff>
      <xdr:row>59</xdr:row>
      <xdr:rowOff>111125</xdr:rowOff>
    </xdr:to>
    <xdr:sp macro="" textlink="">
      <xdr:nvSpPr>
        <xdr:cNvPr id="5" name="Right Brace 4">
          <a:extLst>
            <a:ext uri="{FF2B5EF4-FFF2-40B4-BE49-F238E27FC236}">
              <a16:creationId xmlns:a16="http://schemas.microsoft.com/office/drawing/2014/main" id="{4157E0F5-159B-47EC-9870-7A4E6E43A99B}"/>
            </a:ext>
          </a:extLst>
        </xdr:cNvPr>
        <xdr:cNvSpPr/>
      </xdr:nvSpPr>
      <xdr:spPr>
        <a:xfrm rot="10800000" flipV="1">
          <a:off x="8800826" y="10619557"/>
          <a:ext cx="518885" cy="195788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261937</xdr:colOff>
      <xdr:row>42</xdr:row>
      <xdr:rowOff>137795</xdr:rowOff>
    </xdr:from>
    <xdr:to>
      <xdr:col>27</xdr:col>
      <xdr:colOff>274320</xdr:colOff>
      <xdr:row>42</xdr:row>
      <xdr:rowOff>158749</xdr:rowOff>
    </xdr:to>
    <xdr:cxnSp macro="">
      <xdr:nvCxnSpPr>
        <xdr:cNvPr id="6" name="Straight Connector 5">
          <a:extLst>
            <a:ext uri="{FF2B5EF4-FFF2-40B4-BE49-F238E27FC236}">
              <a16:creationId xmlns:a16="http://schemas.microsoft.com/office/drawing/2014/main" id="{8AC10EE8-C5D5-4EAB-A731-016E8E9DBDD4}"/>
            </a:ext>
          </a:extLst>
        </xdr:cNvPr>
        <xdr:cNvCxnSpPr/>
      </xdr:nvCxnSpPr>
      <xdr:spPr>
        <a:xfrm flipV="1">
          <a:off x="2136457" y="8801735"/>
          <a:ext cx="17972723"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178594</xdr:colOff>
      <xdr:row>28</xdr:row>
      <xdr:rowOff>158750</xdr:rowOff>
    </xdr:from>
    <xdr:to>
      <xdr:col>12</xdr:col>
      <xdr:colOff>302760</xdr:colOff>
      <xdr:row>31</xdr:row>
      <xdr:rowOff>325436</xdr:rowOff>
    </xdr:to>
    <xdr:sp macro="" textlink="">
      <xdr:nvSpPr>
        <xdr:cNvPr id="7" name="Rounded Rectangular Callout 14">
          <a:extLst>
            <a:ext uri="{FF2B5EF4-FFF2-40B4-BE49-F238E27FC236}">
              <a16:creationId xmlns:a16="http://schemas.microsoft.com/office/drawing/2014/main" id="{0EE04CF7-26D8-494C-9A06-D7E633B96E30}"/>
            </a:ext>
          </a:extLst>
        </xdr:cNvPr>
        <xdr:cNvSpPr/>
      </xdr:nvSpPr>
      <xdr:spPr>
        <a:xfrm>
          <a:off x="5177314" y="5279390"/>
          <a:ext cx="2623526" cy="1081086"/>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Base market shares at the beginning of the period 1 (Given)</a:t>
          </a:r>
        </a:p>
      </xdr:txBody>
    </xdr:sp>
    <xdr:clientData/>
  </xdr:twoCellAnchor>
  <xdr:twoCellAnchor>
    <xdr:from>
      <xdr:col>8</xdr:col>
      <xdr:colOff>571500</xdr:colOff>
      <xdr:row>51</xdr:row>
      <xdr:rowOff>49213</xdr:rowOff>
    </xdr:from>
    <xdr:to>
      <xdr:col>12</xdr:col>
      <xdr:colOff>312284</xdr:colOff>
      <xdr:row>55</xdr:row>
      <xdr:rowOff>155621</xdr:rowOff>
    </xdr:to>
    <xdr:sp macro="" textlink="">
      <xdr:nvSpPr>
        <xdr:cNvPr id="8" name="Rounded Rectangular Callout 14">
          <a:extLst>
            <a:ext uri="{FF2B5EF4-FFF2-40B4-BE49-F238E27FC236}">
              <a16:creationId xmlns:a16="http://schemas.microsoft.com/office/drawing/2014/main" id="{13C8163A-58E1-4698-894D-191EC20035C0}"/>
            </a:ext>
          </a:extLst>
        </xdr:cNvPr>
        <xdr:cNvSpPr/>
      </xdr:nvSpPr>
      <xdr:spPr>
        <a:xfrm>
          <a:off x="5570220" y="10359073"/>
          <a:ext cx="2240144" cy="1203688"/>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Predicted market shares</a:t>
          </a:r>
        </a:p>
        <a:p>
          <a:pPr algn="ctr"/>
          <a:r>
            <a:rPr lang="en-US" sz="1800" baseline="0">
              <a:solidFill>
                <a:schemeClr val="tx1"/>
              </a:solidFill>
            </a:rPr>
            <a:t>from the Period 1</a:t>
          </a:r>
        </a:p>
      </xdr:txBody>
    </xdr:sp>
    <xdr:clientData/>
  </xdr:twoCellAnchor>
  <xdr:twoCellAnchor>
    <xdr:from>
      <xdr:col>15</xdr:col>
      <xdr:colOff>460375</xdr:colOff>
      <xdr:row>38</xdr:row>
      <xdr:rowOff>79375</xdr:rowOff>
    </xdr:from>
    <xdr:to>
      <xdr:col>19</xdr:col>
      <xdr:colOff>857250</xdr:colOff>
      <xdr:row>52</xdr:row>
      <xdr:rowOff>95250</xdr:rowOff>
    </xdr:to>
    <xdr:cxnSp macro="">
      <xdr:nvCxnSpPr>
        <xdr:cNvPr id="9" name="Straight Arrow Connector 8">
          <a:extLst>
            <a:ext uri="{FF2B5EF4-FFF2-40B4-BE49-F238E27FC236}">
              <a16:creationId xmlns:a16="http://schemas.microsoft.com/office/drawing/2014/main" id="{FF168F8A-4D0F-4CDE-AA8F-B085473EA3A2}"/>
            </a:ext>
          </a:extLst>
        </xdr:cNvPr>
        <xdr:cNvCxnSpPr/>
      </xdr:nvCxnSpPr>
      <xdr:spPr>
        <a:xfrm flipH="1">
          <a:off x="9916795" y="7867015"/>
          <a:ext cx="3924935" cy="272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7938</xdr:colOff>
      <xdr:row>28</xdr:row>
      <xdr:rowOff>79375</xdr:rowOff>
    </xdr:from>
    <xdr:to>
      <xdr:col>23</xdr:col>
      <xdr:colOff>15875</xdr:colOff>
      <xdr:row>32</xdr:row>
      <xdr:rowOff>127001</xdr:rowOff>
    </xdr:to>
    <xdr:sp macro="" textlink="">
      <xdr:nvSpPr>
        <xdr:cNvPr id="10" name="Rounded Rectangular Callout 14">
          <a:extLst>
            <a:ext uri="{FF2B5EF4-FFF2-40B4-BE49-F238E27FC236}">
              <a16:creationId xmlns:a16="http://schemas.microsoft.com/office/drawing/2014/main" id="{F3506925-964E-4DD2-BB2B-E481BDB78E55}"/>
            </a:ext>
          </a:extLst>
        </xdr:cNvPr>
        <xdr:cNvSpPr/>
      </xdr:nvSpPr>
      <xdr:spPr>
        <a:xfrm>
          <a:off x="15933738" y="5200015"/>
          <a:ext cx="1417637" cy="1327786"/>
        </a:xfrm>
        <a:prstGeom prst="wedgeRoundRectCallout">
          <a:avLst>
            <a:gd name="adj1" fmla="val -89378"/>
            <a:gd name="adj2" fmla="val 141815"/>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End of the Period 1 market share</a:t>
          </a:r>
        </a:p>
      </xdr:txBody>
    </xdr:sp>
    <xdr:clientData/>
  </xdr:twoCellAnchor>
  <xdr:twoCellAnchor>
    <xdr:from>
      <xdr:col>4</xdr:col>
      <xdr:colOff>39687</xdr:colOff>
      <xdr:row>24</xdr:row>
      <xdr:rowOff>127001</xdr:rowOff>
    </xdr:from>
    <xdr:to>
      <xdr:col>7</xdr:col>
      <xdr:colOff>333375</xdr:colOff>
      <xdr:row>28</xdr:row>
      <xdr:rowOff>158750</xdr:rowOff>
    </xdr:to>
    <xdr:sp macro="" textlink="">
      <xdr:nvSpPr>
        <xdr:cNvPr id="11" name="TextBox 10">
          <a:extLst>
            <a:ext uri="{FF2B5EF4-FFF2-40B4-BE49-F238E27FC236}">
              <a16:creationId xmlns:a16="http://schemas.microsoft.com/office/drawing/2014/main" id="{13C88604-03D3-455F-9518-9F984D8B7787}"/>
            </a:ext>
          </a:extLst>
        </xdr:cNvPr>
        <xdr:cNvSpPr txBox="1"/>
      </xdr:nvSpPr>
      <xdr:spPr>
        <a:xfrm>
          <a:off x="2539047" y="4516121"/>
          <a:ext cx="2168208" cy="7632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48</xdr:row>
      <xdr:rowOff>188119</xdr:rowOff>
    </xdr:from>
    <xdr:to>
      <xdr:col>7</xdr:col>
      <xdr:colOff>381000</xdr:colOff>
      <xdr:row>52</xdr:row>
      <xdr:rowOff>164306</xdr:rowOff>
    </xdr:to>
    <xdr:sp macro="" textlink="">
      <xdr:nvSpPr>
        <xdr:cNvPr id="12" name="TextBox 11">
          <a:extLst>
            <a:ext uri="{FF2B5EF4-FFF2-40B4-BE49-F238E27FC236}">
              <a16:creationId xmlns:a16="http://schemas.microsoft.com/office/drawing/2014/main" id="{A0B65F9C-7EB2-435C-88DF-5F025FD43A93}"/>
            </a:ext>
          </a:extLst>
        </xdr:cNvPr>
        <xdr:cNvSpPr txBox="1"/>
      </xdr:nvSpPr>
      <xdr:spPr>
        <a:xfrm>
          <a:off x="2467450" y="9941719"/>
          <a:ext cx="2287430" cy="7153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23</xdr:col>
      <xdr:colOff>1588</xdr:colOff>
      <xdr:row>53</xdr:row>
      <xdr:rowOff>358775</xdr:rowOff>
    </xdr:from>
    <xdr:to>
      <xdr:col>29</xdr:col>
      <xdr:colOff>263525</xdr:colOff>
      <xdr:row>60</xdr:row>
      <xdr:rowOff>168274</xdr:rowOff>
    </xdr:to>
    <xdr:sp macro="" textlink="">
      <xdr:nvSpPr>
        <xdr:cNvPr id="13" name="Rounded Rectangular Callout 14">
          <a:extLst>
            <a:ext uri="{FF2B5EF4-FFF2-40B4-BE49-F238E27FC236}">
              <a16:creationId xmlns:a16="http://schemas.microsoft.com/office/drawing/2014/main" id="{49312407-960A-46C8-8AA8-01D03204726B}"/>
            </a:ext>
          </a:extLst>
        </xdr:cNvPr>
        <xdr:cNvSpPr/>
      </xdr:nvSpPr>
      <xdr:spPr>
        <a:xfrm>
          <a:off x="17337088" y="11034395"/>
          <a:ext cx="4010977" cy="1783079"/>
        </a:xfrm>
        <a:prstGeom prst="wedgeRoundRectCallout">
          <a:avLst>
            <a:gd name="adj1" fmla="val -102466"/>
            <a:gd name="adj2" fmla="val 56799"/>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End of the Period 2 market share</a:t>
          </a:r>
        </a:p>
      </xdr:txBody>
    </xdr:sp>
    <xdr:clientData/>
  </xdr:twoCellAnchor>
  <xdr:twoCellAnchor>
    <xdr:from>
      <xdr:col>17</xdr:col>
      <xdr:colOff>587374</xdr:colOff>
      <xdr:row>69</xdr:row>
      <xdr:rowOff>95250</xdr:rowOff>
    </xdr:from>
    <xdr:to>
      <xdr:col>20</xdr:col>
      <xdr:colOff>968374</xdr:colOff>
      <xdr:row>72</xdr:row>
      <xdr:rowOff>55562</xdr:rowOff>
    </xdr:to>
    <xdr:sp macro="" textlink="">
      <xdr:nvSpPr>
        <xdr:cNvPr id="14" name="TextBox 13">
          <a:extLst>
            <a:ext uri="{FF2B5EF4-FFF2-40B4-BE49-F238E27FC236}">
              <a16:creationId xmlns:a16="http://schemas.microsoft.com/office/drawing/2014/main" id="{9650443F-C8FE-4AEA-B44E-954F4A2ABB30}"/>
            </a:ext>
          </a:extLst>
        </xdr:cNvPr>
        <xdr:cNvSpPr txBox="1"/>
      </xdr:nvSpPr>
      <xdr:spPr>
        <a:xfrm>
          <a:off x="11529694" y="14535150"/>
          <a:ext cx="3596640" cy="5089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Summary</a:t>
          </a:r>
        </a:p>
      </xdr:txBody>
    </xdr:sp>
    <xdr:clientData/>
  </xdr:twoCellAnchor>
  <xdr:twoCellAnchor>
    <xdr:from>
      <xdr:col>3</xdr:col>
      <xdr:colOff>333375</xdr:colOff>
      <xdr:row>67</xdr:row>
      <xdr:rowOff>95250</xdr:rowOff>
    </xdr:from>
    <xdr:to>
      <xdr:col>27</xdr:col>
      <xdr:colOff>345758</xdr:colOff>
      <xdr:row>67</xdr:row>
      <xdr:rowOff>116204</xdr:rowOff>
    </xdr:to>
    <xdr:cxnSp macro="">
      <xdr:nvCxnSpPr>
        <xdr:cNvPr id="15" name="Straight Connector 14">
          <a:extLst>
            <a:ext uri="{FF2B5EF4-FFF2-40B4-BE49-F238E27FC236}">
              <a16:creationId xmlns:a16="http://schemas.microsoft.com/office/drawing/2014/main" id="{D9C095DB-F616-4888-8A64-5762B106BF33}"/>
            </a:ext>
          </a:extLst>
        </xdr:cNvPr>
        <xdr:cNvCxnSpPr/>
      </xdr:nvCxnSpPr>
      <xdr:spPr>
        <a:xfrm flipV="1">
          <a:off x="2207895" y="14169390"/>
          <a:ext cx="17972723"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349251</xdr:colOff>
      <xdr:row>88</xdr:row>
      <xdr:rowOff>47625</xdr:rowOff>
    </xdr:from>
    <xdr:to>
      <xdr:col>23</xdr:col>
      <xdr:colOff>571501</xdr:colOff>
      <xdr:row>93</xdr:row>
      <xdr:rowOff>31750</xdr:rowOff>
    </xdr:to>
    <xdr:sp macro="" textlink="">
      <xdr:nvSpPr>
        <xdr:cNvPr id="16" name="Rounded Rectangular Callout 14">
          <a:extLst>
            <a:ext uri="{FF2B5EF4-FFF2-40B4-BE49-F238E27FC236}">
              <a16:creationId xmlns:a16="http://schemas.microsoft.com/office/drawing/2014/main" id="{C5B90863-D8C4-4E2B-85BD-5BEC3BBAF114}"/>
            </a:ext>
          </a:extLst>
        </xdr:cNvPr>
        <xdr:cNvSpPr/>
      </xdr:nvSpPr>
      <xdr:spPr>
        <a:xfrm>
          <a:off x="15650211" y="18571845"/>
          <a:ext cx="2256790" cy="898525"/>
        </a:xfrm>
        <a:prstGeom prst="wedgeRoundRectCallout">
          <a:avLst>
            <a:gd name="adj1" fmla="val -70915"/>
            <a:gd name="adj2" fmla="val -145215"/>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Answer: C </a:t>
          </a:r>
        </a:p>
      </xdr:txBody>
    </xdr:sp>
    <xdr:clientData/>
  </xdr:twoCellAnchor>
  <xdr:twoCellAnchor>
    <xdr:from>
      <xdr:col>13</xdr:col>
      <xdr:colOff>79375</xdr:colOff>
      <xdr:row>32</xdr:row>
      <xdr:rowOff>168275</xdr:rowOff>
    </xdr:from>
    <xdr:to>
      <xdr:col>14</xdr:col>
      <xdr:colOff>661535</xdr:colOff>
      <xdr:row>34</xdr:row>
      <xdr:rowOff>158750</xdr:rowOff>
    </xdr:to>
    <xdr:sp macro="" textlink="">
      <xdr:nvSpPr>
        <xdr:cNvPr id="17" name="Rounded Rectangular Callout 14">
          <a:extLst>
            <a:ext uri="{FF2B5EF4-FFF2-40B4-BE49-F238E27FC236}">
              <a16:creationId xmlns:a16="http://schemas.microsoft.com/office/drawing/2014/main" id="{A72EFCA1-E95C-4C82-8200-8E886F380FD7}"/>
            </a:ext>
          </a:extLst>
        </xdr:cNvPr>
        <xdr:cNvSpPr/>
      </xdr:nvSpPr>
      <xdr:spPr>
        <a:xfrm>
          <a:off x="8202295" y="6569075"/>
          <a:ext cx="1207000" cy="501015"/>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Check</a:t>
          </a:r>
        </a:p>
      </xdr:txBody>
    </xdr:sp>
    <xdr:clientData/>
  </xdr:twoCellAnchor>
  <xdr:twoCellAnchor>
    <xdr:from>
      <xdr:col>17</xdr:col>
      <xdr:colOff>80961</xdr:colOff>
      <xdr:row>23</xdr:row>
      <xdr:rowOff>31750</xdr:rowOff>
    </xdr:from>
    <xdr:to>
      <xdr:col>21</xdr:col>
      <xdr:colOff>317499</xdr:colOff>
      <xdr:row>25</xdr:row>
      <xdr:rowOff>41275</xdr:rowOff>
    </xdr:to>
    <xdr:sp macro="" textlink="">
      <xdr:nvSpPr>
        <xdr:cNvPr id="18" name="TextBox 17">
          <a:extLst>
            <a:ext uri="{FF2B5EF4-FFF2-40B4-BE49-F238E27FC236}">
              <a16:creationId xmlns:a16="http://schemas.microsoft.com/office/drawing/2014/main" id="{EBDE5C37-FC4A-4A55-A7D3-EAFC4B84BC9E}"/>
            </a:ext>
          </a:extLst>
        </xdr:cNvPr>
        <xdr:cNvSpPr txBox="1"/>
      </xdr:nvSpPr>
      <xdr:spPr>
        <a:xfrm>
          <a:off x="11023281" y="4237990"/>
          <a:ext cx="4595178" cy="3752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a:t>
          </a:r>
          <a:r>
            <a:rPr lang="en-US" sz="2400" b="0" i="0" baseline="0">
              <a:latin typeface="Lucida Bright" panose="02040602050505020304" pitchFamily="18" charset="0"/>
            </a:rPr>
            <a:t> 1 Transition Matrix</a:t>
          </a:r>
          <a:endParaRPr lang="en-US" sz="2400" b="0" i="0">
            <a:latin typeface="Lucida Bright" panose="02040602050505020304" pitchFamily="18" charset="0"/>
          </a:endParaRPr>
        </a:p>
      </xdr:txBody>
    </xdr:sp>
    <xdr:clientData/>
  </xdr:twoCellAnchor>
  <xdr:twoCellAnchor>
    <xdr:from>
      <xdr:col>17</xdr:col>
      <xdr:colOff>79375</xdr:colOff>
      <xdr:row>45</xdr:row>
      <xdr:rowOff>15875</xdr:rowOff>
    </xdr:from>
    <xdr:to>
      <xdr:col>21</xdr:col>
      <xdr:colOff>315913</xdr:colOff>
      <xdr:row>47</xdr:row>
      <xdr:rowOff>25400</xdr:rowOff>
    </xdr:to>
    <xdr:sp macro="" textlink="">
      <xdr:nvSpPr>
        <xdr:cNvPr id="19" name="TextBox 18">
          <a:extLst>
            <a:ext uri="{FF2B5EF4-FFF2-40B4-BE49-F238E27FC236}">
              <a16:creationId xmlns:a16="http://schemas.microsoft.com/office/drawing/2014/main" id="{3659F323-8DD2-4882-B183-7CCAA6316B49}"/>
            </a:ext>
          </a:extLst>
        </xdr:cNvPr>
        <xdr:cNvSpPr txBox="1"/>
      </xdr:nvSpPr>
      <xdr:spPr>
        <a:xfrm>
          <a:off x="11021695" y="9228455"/>
          <a:ext cx="4595178" cy="3752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a:t>
          </a:r>
          <a:r>
            <a:rPr lang="en-US" sz="2400" b="0" i="0" baseline="0">
              <a:latin typeface="Lucida Bright" panose="02040602050505020304" pitchFamily="18" charset="0"/>
            </a:rPr>
            <a:t> 2 Transition Matrix</a:t>
          </a:r>
          <a:endParaRPr lang="en-US" sz="2400" b="0" i="0">
            <a:latin typeface="Lucida Bright" panose="02040602050505020304" pitchFamily="18" charset="0"/>
          </a:endParaRPr>
        </a:p>
      </xdr:txBody>
    </xdr:sp>
    <xdr:clientData/>
  </xdr:twoCellAnchor>
  <xdr:twoCellAnchor>
    <xdr:from>
      <xdr:col>13</xdr:col>
      <xdr:colOff>57150</xdr:colOff>
      <xdr:row>60</xdr:row>
      <xdr:rowOff>130175</xdr:rowOff>
    </xdr:from>
    <xdr:to>
      <xdr:col>14</xdr:col>
      <xdr:colOff>639310</xdr:colOff>
      <xdr:row>62</xdr:row>
      <xdr:rowOff>120650</xdr:rowOff>
    </xdr:to>
    <xdr:sp macro="" textlink="">
      <xdr:nvSpPr>
        <xdr:cNvPr id="20" name="Rounded Rectangular Callout 14">
          <a:extLst>
            <a:ext uri="{FF2B5EF4-FFF2-40B4-BE49-F238E27FC236}">
              <a16:creationId xmlns:a16="http://schemas.microsoft.com/office/drawing/2014/main" id="{0DAE43D5-6C4A-4DDC-9E89-05E566B0751E}"/>
            </a:ext>
          </a:extLst>
        </xdr:cNvPr>
        <xdr:cNvSpPr/>
      </xdr:nvSpPr>
      <xdr:spPr>
        <a:xfrm>
          <a:off x="8180070" y="12779375"/>
          <a:ext cx="1207000" cy="501015"/>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Check</a:t>
          </a:r>
        </a:p>
      </xdr:txBody>
    </xdr:sp>
    <xdr:clientData/>
  </xdr:twoCellAnchor>
  <xdr:twoCellAnchor>
    <xdr:from>
      <xdr:col>21</xdr:col>
      <xdr:colOff>365125</xdr:colOff>
      <xdr:row>49</xdr:row>
      <xdr:rowOff>31750</xdr:rowOff>
    </xdr:from>
    <xdr:to>
      <xdr:col>21</xdr:col>
      <xdr:colOff>365125</xdr:colOff>
      <xdr:row>59</xdr:row>
      <xdr:rowOff>158750</xdr:rowOff>
    </xdr:to>
    <xdr:cxnSp macro="">
      <xdr:nvCxnSpPr>
        <xdr:cNvPr id="21" name="Straight Arrow Connector 20">
          <a:extLst>
            <a:ext uri="{FF2B5EF4-FFF2-40B4-BE49-F238E27FC236}">
              <a16:creationId xmlns:a16="http://schemas.microsoft.com/office/drawing/2014/main" id="{E495FF37-CE89-4B61-9937-356F4B8A3058}"/>
            </a:ext>
          </a:extLst>
        </xdr:cNvPr>
        <xdr:cNvCxnSpPr/>
      </xdr:nvCxnSpPr>
      <xdr:spPr>
        <a:xfrm>
          <a:off x="15666085" y="9975850"/>
          <a:ext cx="0" cy="26492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365125</xdr:colOff>
      <xdr:row>72</xdr:row>
      <xdr:rowOff>15875</xdr:rowOff>
    </xdr:from>
    <xdr:to>
      <xdr:col>21</xdr:col>
      <xdr:colOff>381000</xdr:colOff>
      <xdr:row>84</xdr:row>
      <xdr:rowOff>95250</xdr:rowOff>
    </xdr:to>
    <xdr:cxnSp macro="">
      <xdr:nvCxnSpPr>
        <xdr:cNvPr id="22" name="Straight Arrow Connector 21">
          <a:extLst>
            <a:ext uri="{FF2B5EF4-FFF2-40B4-BE49-F238E27FC236}">
              <a16:creationId xmlns:a16="http://schemas.microsoft.com/office/drawing/2014/main" id="{DE8892F9-C29A-4F92-B3AE-40E32C9F9ADB}"/>
            </a:ext>
          </a:extLst>
        </xdr:cNvPr>
        <xdr:cNvCxnSpPr/>
      </xdr:nvCxnSpPr>
      <xdr:spPr>
        <a:xfrm flipH="1">
          <a:off x="15666085" y="15004415"/>
          <a:ext cx="15875" cy="28835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285750</xdr:colOff>
      <xdr:row>26</xdr:row>
      <xdr:rowOff>0</xdr:rowOff>
    </xdr:from>
    <xdr:to>
      <xdr:col>21</xdr:col>
      <xdr:colOff>285750</xdr:colOff>
      <xdr:row>36</xdr:row>
      <xdr:rowOff>127000</xdr:rowOff>
    </xdr:to>
    <xdr:cxnSp macro="">
      <xdr:nvCxnSpPr>
        <xdr:cNvPr id="23" name="Straight Arrow Connector 22">
          <a:extLst>
            <a:ext uri="{FF2B5EF4-FFF2-40B4-BE49-F238E27FC236}">
              <a16:creationId xmlns:a16="http://schemas.microsoft.com/office/drawing/2014/main" id="{657289FC-F367-46C3-88F9-81BEF51CD35B}"/>
            </a:ext>
          </a:extLst>
        </xdr:cNvPr>
        <xdr:cNvCxnSpPr/>
      </xdr:nvCxnSpPr>
      <xdr:spPr>
        <a:xfrm>
          <a:off x="15586710" y="4754880"/>
          <a:ext cx="0" cy="26492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2</xdr:row>
      <xdr:rowOff>127000</xdr:rowOff>
    </xdr:from>
    <xdr:to>
      <xdr:col>20</xdr:col>
      <xdr:colOff>992594</xdr:colOff>
      <xdr:row>6</xdr:row>
      <xdr:rowOff>96973</xdr:rowOff>
    </xdr:to>
    <xdr:sp macro="" textlink="">
      <xdr:nvSpPr>
        <xdr:cNvPr id="24" name="Rounded Rectangle 6">
          <a:extLst>
            <a:ext uri="{FF2B5EF4-FFF2-40B4-BE49-F238E27FC236}">
              <a16:creationId xmlns:a16="http://schemas.microsoft.com/office/drawing/2014/main" id="{44399913-4E8B-42FE-A698-B6B84579CADA}"/>
            </a:ext>
          </a:extLst>
        </xdr:cNvPr>
        <xdr:cNvSpPr/>
      </xdr:nvSpPr>
      <xdr:spPr>
        <a:xfrm>
          <a:off x="10271760" y="492760"/>
          <a:ext cx="4878794" cy="70149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Answer</a:t>
          </a:r>
        </a:p>
      </xdr:txBody>
    </xdr:sp>
    <xdr:clientData/>
  </xdr:twoCellAnchor>
  <xdr:twoCellAnchor>
    <xdr:from>
      <xdr:col>1</xdr:col>
      <xdr:colOff>215900</xdr:colOff>
      <xdr:row>8</xdr:row>
      <xdr:rowOff>50800</xdr:rowOff>
    </xdr:from>
    <xdr:to>
      <xdr:col>15</xdr:col>
      <xdr:colOff>81643</xdr:colOff>
      <xdr:row>23</xdr:row>
      <xdr:rowOff>29709</xdr:rowOff>
    </xdr:to>
    <xdr:sp macro="" textlink="">
      <xdr:nvSpPr>
        <xdr:cNvPr id="25" name="TextBox 24">
          <a:extLst>
            <a:ext uri="{FF2B5EF4-FFF2-40B4-BE49-F238E27FC236}">
              <a16:creationId xmlns:a16="http://schemas.microsoft.com/office/drawing/2014/main" id="{5671D0C0-CBAE-44CF-95A6-3C9E52BAA7EC}"/>
            </a:ext>
          </a:extLst>
        </xdr:cNvPr>
        <xdr:cNvSpPr txBox="1"/>
      </xdr:nvSpPr>
      <xdr:spPr>
        <a:xfrm>
          <a:off x="838200" y="1473200"/>
          <a:ext cx="8666843" cy="264590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rPr>
            <a:t>Given the following vector of state probabilities and the accompanying matrix of transition probabilities calculate which store will have the largest gain in the market share over the next  two time periods.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rPr>
            <a:t>Select: A, B, 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9"/>
  <sheetViews>
    <sheetView showRowColHeaders="0" zoomScale="50" zoomScaleNormal="50" workbookViewId="0"/>
  </sheetViews>
  <sheetFormatPr defaultColWidth="9.140625" defaultRowHeight="15" x14ac:dyDescent="0.25"/>
  <cols>
    <col min="1" max="16384" width="9.140625" style="12"/>
  </cols>
  <sheetData>
    <row r="1" spans="1:1" x14ac:dyDescent="0.25">
      <c r="A1" s="12" t="s">
        <v>0</v>
      </c>
    </row>
    <row r="22" spans="5:11" x14ac:dyDescent="0.25">
      <c r="E22" s="98"/>
      <c r="F22" s="98"/>
      <c r="G22" s="98"/>
      <c r="H22" s="98"/>
      <c r="I22" s="98"/>
      <c r="J22" s="98"/>
      <c r="K22" s="98"/>
    </row>
    <row r="23" spans="5:11" x14ac:dyDescent="0.25">
      <c r="E23" s="98"/>
      <c r="F23" s="98"/>
      <c r="G23" s="98"/>
      <c r="H23" s="98"/>
      <c r="I23" s="98"/>
      <c r="J23" s="98"/>
      <c r="K23" s="98"/>
    </row>
    <row r="24" spans="5:11" x14ac:dyDescent="0.25">
      <c r="E24" s="98"/>
      <c r="F24" s="98"/>
      <c r="G24" s="98"/>
      <c r="H24" s="98"/>
      <c r="I24" s="98"/>
      <c r="J24" s="98"/>
      <c r="K24" s="98"/>
    </row>
    <row r="25" spans="5:11" x14ac:dyDescent="0.25">
      <c r="E25" s="98"/>
      <c r="F25" s="98"/>
      <c r="G25" s="98"/>
      <c r="H25" s="98"/>
      <c r="I25" s="98"/>
      <c r="J25" s="98"/>
      <c r="K25" s="98"/>
    </row>
    <row r="26" spans="5:11" x14ac:dyDescent="0.25">
      <c r="E26" s="98"/>
      <c r="F26" s="98"/>
      <c r="G26" s="98"/>
      <c r="H26" s="98"/>
      <c r="I26" s="98"/>
      <c r="J26" s="98"/>
      <c r="K26" s="98"/>
    </row>
    <row r="27" spans="5:11" x14ac:dyDescent="0.25">
      <c r="E27" s="98"/>
      <c r="F27" s="98"/>
      <c r="G27" s="98"/>
      <c r="H27" s="98"/>
      <c r="I27" s="98"/>
      <c r="J27" s="98"/>
      <c r="K27" s="98"/>
    </row>
    <row r="28" spans="5:11" x14ac:dyDescent="0.25">
      <c r="E28" s="98"/>
      <c r="F28" s="98"/>
      <c r="G28" s="98"/>
      <c r="H28" s="98"/>
      <c r="I28" s="98"/>
      <c r="J28" s="98"/>
      <c r="K28" s="98"/>
    </row>
    <row r="29" spans="5:11" x14ac:dyDescent="0.25">
      <c r="E29" s="98"/>
      <c r="F29" s="98"/>
      <c r="G29" s="98"/>
      <c r="H29" s="98"/>
      <c r="I29" s="98"/>
      <c r="J29" s="98"/>
      <c r="K29" s="98"/>
    </row>
  </sheetData>
  <mergeCells count="1">
    <mergeCell ref="E22:K29"/>
  </mergeCells>
  <pageMargins left="0.7" right="0.7" top="0.75" bottom="0.75" header="0.3" footer="0.3"/>
  <pageSetup scale="4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L27:W84"/>
  <sheetViews>
    <sheetView zoomScale="60" zoomScaleNormal="60" workbookViewId="0"/>
  </sheetViews>
  <sheetFormatPr defaultColWidth="9.140625" defaultRowHeight="15" x14ac:dyDescent="0.25"/>
  <cols>
    <col min="1" max="14" width="9.140625" style="10"/>
    <col min="15" max="15" width="10.28515625" style="10" customWidth="1"/>
    <col min="16" max="16" width="9.140625" style="10"/>
    <col min="17" max="17" width="12.5703125" style="10" bestFit="1" customWidth="1"/>
    <col min="18" max="18" width="9.140625" style="10"/>
    <col min="19" max="19" width="20.7109375" style="10" customWidth="1"/>
    <col min="20" max="20" width="17.140625" style="10" customWidth="1"/>
    <col min="21" max="21" width="16.7109375" style="10" customWidth="1"/>
    <col min="22" max="22" width="9.140625" style="10"/>
    <col min="23" max="23" width="20.5703125" style="10" customWidth="1"/>
    <col min="24" max="16384" width="9.140625" style="10"/>
  </cols>
  <sheetData>
    <row r="27" spans="16:21" x14ac:dyDescent="0.25">
      <c r="S27" s="104" t="s">
        <v>4</v>
      </c>
      <c r="T27" s="106" t="s">
        <v>5</v>
      </c>
      <c r="U27" s="108" t="s">
        <v>6</v>
      </c>
    </row>
    <row r="28" spans="16:21" x14ac:dyDescent="0.25">
      <c r="S28" s="105"/>
      <c r="T28" s="107"/>
      <c r="U28" s="109"/>
    </row>
    <row r="29" spans="16:21" x14ac:dyDescent="0.25">
      <c r="S29" s="54"/>
      <c r="T29" s="54"/>
      <c r="U29" s="54"/>
    </row>
    <row r="30" spans="16:21" ht="28.5" x14ac:dyDescent="0.45">
      <c r="P30" s="55" t="s">
        <v>4</v>
      </c>
      <c r="Q30" s="56">
        <v>0.2</v>
      </c>
      <c r="S30" s="57">
        <v>0.5</v>
      </c>
      <c r="T30" s="78">
        <v>0.2</v>
      </c>
      <c r="U30" s="78">
        <v>0.3</v>
      </c>
    </row>
    <row r="31" spans="16:21" ht="28.5" x14ac:dyDescent="0.45">
      <c r="P31" s="55" t="s">
        <v>5</v>
      </c>
      <c r="Q31" s="56">
        <v>0.3</v>
      </c>
      <c r="S31" s="78">
        <v>0.2</v>
      </c>
      <c r="T31" s="59">
        <v>0.5</v>
      </c>
      <c r="U31" s="78">
        <v>0.3</v>
      </c>
    </row>
    <row r="32" spans="16:21" ht="28.5" x14ac:dyDescent="0.45">
      <c r="P32" s="55" t="s">
        <v>6</v>
      </c>
      <c r="Q32" s="56">
        <v>0.5</v>
      </c>
      <c r="S32" s="78">
        <v>0.3</v>
      </c>
      <c r="T32" s="78">
        <v>0.3</v>
      </c>
      <c r="U32" s="60">
        <v>0.4</v>
      </c>
    </row>
    <row r="34" spans="15:21" ht="26.25" x14ac:dyDescent="0.25">
      <c r="Q34" s="61"/>
      <c r="S34" s="61"/>
      <c r="T34" s="61"/>
      <c r="U34" s="61"/>
    </row>
    <row r="38" spans="15:21" ht="26.25" x14ac:dyDescent="0.25">
      <c r="S38" s="62"/>
      <c r="T38" s="62"/>
      <c r="U38" s="62"/>
    </row>
    <row r="39" spans="15:21" ht="26.25" x14ac:dyDescent="0.25">
      <c r="O39" s="63"/>
      <c r="P39" s="63"/>
      <c r="Q39" s="63"/>
    </row>
    <row r="40" spans="15:21" x14ac:dyDescent="0.25">
      <c r="O40" s="11"/>
      <c r="S40" s="11"/>
    </row>
    <row r="42" spans="15:21" x14ac:dyDescent="0.25">
      <c r="S42" s="11"/>
    </row>
    <row r="50" spans="16:21" x14ac:dyDescent="0.25">
      <c r="S50" s="104" t="s">
        <v>4</v>
      </c>
      <c r="T50" s="106" t="s">
        <v>5</v>
      </c>
      <c r="U50" s="108" t="s">
        <v>6</v>
      </c>
    </row>
    <row r="51" spans="16:21" x14ac:dyDescent="0.25">
      <c r="S51" s="105"/>
      <c r="T51" s="107"/>
      <c r="U51" s="109"/>
    </row>
    <row r="54" spans="16:21" ht="28.5" x14ac:dyDescent="0.45">
      <c r="P54" s="55" t="s">
        <v>4</v>
      </c>
      <c r="Q54" s="64"/>
      <c r="S54" s="57">
        <v>0.5</v>
      </c>
      <c r="T54" s="58">
        <v>0.2</v>
      </c>
      <c r="U54" s="58">
        <v>0.3</v>
      </c>
    </row>
    <row r="55" spans="16:21" ht="28.5" x14ac:dyDescent="0.45">
      <c r="P55" s="55" t="s">
        <v>5</v>
      </c>
      <c r="Q55" s="64"/>
      <c r="S55" s="58">
        <v>0.3</v>
      </c>
      <c r="T55" s="59">
        <v>0.7</v>
      </c>
      <c r="U55" s="58">
        <v>0.2</v>
      </c>
    </row>
    <row r="56" spans="16:21" ht="28.5" x14ac:dyDescent="0.45">
      <c r="P56" s="55" t="s">
        <v>6</v>
      </c>
      <c r="Q56" s="64"/>
      <c r="S56" s="58">
        <v>0.2</v>
      </c>
      <c r="T56" s="58">
        <v>0.1</v>
      </c>
      <c r="U56" s="60">
        <v>0.5</v>
      </c>
    </row>
    <row r="58" spans="16:21" ht="26.25" x14ac:dyDescent="0.25">
      <c r="S58" s="61"/>
      <c r="T58" s="61"/>
      <c r="U58" s="61"/>
    </row>
    <row r="62" spans="16:21" ht="26.25" x14ac:dyDescent="0.25">
      <c r="Q62" s="65"/>
      <c r="S62" s="66"/>
      <c r="T62" s="66"/>
      <c r="U62" s="66"/>
    </row>
    <row r="63" spans="16:21" x14ac:dyDescent="0.25">
      <c r="S63" s="11"/>
    </row>
    <row r="64" spans="16:21" x14ac:dyDescent="0.25">
      <c r="S64" s="11"/>
    </row>
    <row r="65" spans="12:23" x14ac:dyDescent="0.25">
      <c r="S65" s="11"/>
    </row>
    <row r="66" spans="12:23" x14ac:dyDescent="0.25">
      <c r="S66" s="11"/>
    </row>
    <row r="67" spans="12:23" x14ac:dyDescent="0.25">
      <c r="S67" s="11"/>
    </row>
    <row r="68" spans="12:23" x14ac:dyDescent="0.25">
      <c r="S68" s="11"/>
    </row>
    <row r="69" spans="12:23" x14ac:dyDescent="0.25">
      <c r="S69" s="11"/>
    </row>
    <row r="70" spans="12:23" x14ac:dyDescent="0.25">
      <c r="S70" s="11"/>
    </row>
    <row r="71" spans="12:23" x14ac:dyDescent="0.25">
      <c r="S71" s="11"/>
    </row>
    <row r="72" spans="12:23" x14ac:dyDescent="0.25">
      <c r="S72" s="11"/>
    </row>
    <row r="73" spans="12:23" x14ac:dyDescent="0.25">
      <c r="S73" s="11"/>
    </row>
    <row r="74" spans="12:23" x14ac:dyDescent="0.25">
      <c r="S74" s="11"/>
    </row>
    <row r="75" spans="12:23" ht="28.5" customHeight="1" x14ac:dyDescent="0.25">
      <c r="S75" s="67" t="s">
        <v>4</v>
      </c>
      <c r="T75" s="68" t="s">
        <v>5</v>
      </c>
      <c r="U75" s="69" t="s">
        <v>6</v>
      </c>
    </row>
    <row r="77" spans="12:23" x14ac:dyDescent="0.25">
      <c r="S77" s="11"/>
    </row>
    <row r="78" spans="12:23" ht="26.25" x14ac:dyDescent="0.25">
      <c r="L78" s="110" t="s">
        <v>76</v>
      </c>
      <c r="M78" s="110"/>
      <c r="N78" s="110"/>
      <c r="O78" s="110"/>
      <c r="P78" s="110"/>
      <c r="Q78" s="111"/>
      <c r="S78" s="70">
        <f>Q30</f>
        <v>0.2</v>
      </c>
      <c r="T78" s="66">
        <f>Q31</f>
        <v>0.3</v>
      </c>
      <c r="U78" s="71">
        <f>Q32</f>
        <v>0.5</v>
      </c>
      <c r="W78" s="65">
        <f>S78+T78+U78</f>
        <v>1</v>
      </c>
    </row>
    <row r="81" spans="12:23" ht="26.25" x14ac:dyDescent="0.25">
      <c r="L81" s="100" t="s">
        <v>77</v>
      </c>
      <c r="M81" s="100"/>
      <c r="N81" s="100"/>
      <c r="O81" s="100"/>
      <c r="P81" s="100"/>
      <c r="Q81" s="101"/>
      <c r="S81" s="70">
        <f>S38</f>
        <v>0</v>
      </c>
      <c r="T81" s="66">
        <f>T38</f>
        <v>0</v>
      </c>
      <c r="U81" s="71">
        <f>U38</f>
        <v>0</v>
      </c>
      <c r="W81" s="65">
        <f>S81+T81+U81</f>
        <v>0</v>
      </c>
    </row>
    <row r="84" spans="12:23" ht="26.25" x14ac:dyDescent="0.25">
      <c r="L84" s="102" t="s">
        <v>78</v>
      </c>
      <c r="M84" s="102"/>
      <c r="N84" s="102"/>
      <c r="O84" s="102"/>
      <c r="P84" s="102"/>
      <c r="Q84" s="103"/>
      <c r="S84" s="70">
        <f>S62</f>
        <v>0</v>
      </c>
      <c r="T84" s="66">
        <f>T62</f>
        <v>0</v>
      </c>
      <c r="U84" s="71">
        <f>U62</f>
        <v>0</v>
      </c>
      <c r="W84" s="65">
        <f>S84+T84+U84</f>
        <v>0</v>
      </c>
    </row>
  </sheetData>
  <mergeCells count="9">
    <mergeCell ref="L81:Q81"/>
    <mergeCell ref="L84:Q84"/>
    <mergeCell ref="S27:S28"/>
    <mergeCell ref="T27:T28"/>
    <mergeCell ref="U27:U28"/>
    <mergeCell ref="S50:S51"/>
    <mergeCell ref="T50:T51"/>
    <mergeCell ref="U50:U51"/>
    <mergeCell ref="L78:Q78"/>
  </mergeCells>
  <pageMargins left="0.7" right="0.7" top="0.75" bottom="0.75" header="0.3" footer="0.3"/>
  <pageSetup scale="3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F99DF-C60E-4431-AEE5-51FFD3CE82E0}">
  <sheetPr>
    <pageSetUpPr fitToPage="1"/>
  </sheetPr>
  <dimension ref="F21:W44"/>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21.7109375" style="3" customWidth="1"/>
    <col min="7" max="7" width="18.28515625" style="3" customWidth="1"/>
    <col min="8" max="8" width="7.140625" style="3" customWidth="1"/>
    <col min="9" max="9" width="16.28515625" style="3" customWidth="1"/>
    <col min="10" max="10" width="8.140625" style="3" customWidth="1"/>
    <col min="11" max="11" width="19" style="3" customWidth="1"/>
    <col min="12" max="12" width="19.28515625" style="3" customWidth="1"/>
    <col min="13" max="13" width="18.85546875" style="3" customWidth="1"/>
    <col min="14" max="14" width="16.7109375" style="3" customWidth="1"/>
    <col min="15" max="15" width="4.5703125" style="3" customWidth="1"/>
    <col min="16" max="16" width="15.28515625" style="3" customWidth="1"/>
    <col min="17" max="17" width="6.5703125" style="3" customWidth="1"/>
    <col min="18" max="18" width="17.42578125" style="3" customWidth="1"/>
    <col min="19" max="19" width="16.140625" style="3" customWidth="1"/>
    <col min="20" max="20" width="3.5703125" style="3" customWidth="1"/>
    <col min="21" max="21" width="17.42578125" style="3" customWidth="1"/>
    <col min="22" max="22" width="4.140625" style="3" customWidth="1"/>
    <col min="23" max="23" width="18.5703125" style="3" customWidth="1"/>
    <col min="24" max="16384" width="9.140625" style="3"/>
  </cols>
  <sheetData>
    <row r="21" spans="6:23" ht="21" customHeight="1" x14ac:dyDescent="0.3">
      <c r="S21" s="30" t="s">
        <v>42</v>
      </c>
      <c r="T21" s="25"/>
      <c r="U21" s="24" t="s">
        <v>39</v>
      </c>
      <c r="W21" s="24" t="s">
        <v>40</v>
      </c>
    </row>
    <row r="22" spans="6:23" ht="73.900000000000006" customHeight="1" x14ac:dyDescent="0.3">
      <c r="F22" s="24" t="s">
        <v>26</v>
      </c>
      <c r="G22" s="30" t="s">
        <v>42</v>
      </c>
      <c r="H22" s="25"/>
      <c r="I22" s="24" t="s">
        <v>39</v>
      </c>
      <c r="K22" s="24" t="s">
        <v>40</v>
      </c>
      <c r="S22" s="27">
        <v>1056</v>
      </c>
      <c r="T22" s="25"/>
      <c r="U22" s="29" t="e">
        <v>#N/A</v>
      </c>
      <c r="W22" s="28" t="e">
        <f>S22-U22</f>
        <v>#N/A</v>
      </c>
    </row>
    <row r="23" spans="6:23" ht="27" customHeight="1" x14ac:dyDescent="0.3">
      <c r="F23" s="26" t="s">
        <v>27</v>
      </c>
      <c r="G23" s="27">
        <v>1056</v>
      </c>
      <c r="H23" s="25"/>
      <c r="I23" s="28" t="s">
        <v>41</v>
      </c>
      <c r="K23" s="28" t="e">
        <f>G23-I23</f>
        <v>#VALUE!</v>
      </c>
      <c r="S23" s="27">
        <v>1345</v>
      </c>
      <c r="T23" s="25"/>
      <c r="U23" s="29" t="e">
        <v>#N/A</v>
      </c>
      <c r="W23" s="28" t="e">
        <f t="shared" ref="W23:W33" si="0">S23-U23</f>
        <v>#N/A</v>
      </c>
    </row>
    <row r="24" spans="6:23" ht="27" customHeight="1" x14ac:dyDescent="0.3">
      <c r="F24" s="26" t="s">
        <v>28</v>
      </c>
      <c r="G24" s="27">
        <v>1345</v>
      </c>
      <c r="H24" s="25"/>
      <c r="I24" s="29" t="e">
        <v>#N/A</v>
      </c>
      <c r="K24" s="28" t="e">
        <f t="shared" ref="K24:K34" si="1">G24-I24</f>
        <v>#N/A</v>
      </c>
      <c r="S24" s="27">
        <v>1381</v>
      </c>
      <c r="T24" s="25"/>
      <c r="U24" s="29" t="e">
        <v>#N/A</v>
      </c>
      <c r="W24" s="28" t="e">
        <f t="shared" si="0"/>
        <v>#N/A</v>
      </c>
    </row>
    <row r="25" spans="6:23" ht="36" customHeight="1" x14ac:dyDescent="0.3">
      <c r="F25" s="26" t="s">
        <v>29</v>
      </c>
      <c r="G25" s="27">
        <v>1381</v>
      </c>
      <c r="H25" s="25"/>
      <c r="I25" s="29" t="e">
        <v>#N/A</v>
      </c>
      <c r="K25" s="28" t="e">
        <f t="shared" si="1"/>
        <v>#N/A</v>
      </c>
      <c r="S25" s="27">
        <v>1191</v>
      </c>
      <c r="T25" s="25"/>
      <c r="U25" s="29" t="e">
        <v>#N/A</v>
      </c>
      <c r="W25" s="28" t="e">
        <f t="shared" si="0"/>
        <v>#N/A</v>
      </c>
    </row>
    <row r="26" spans="6:23" ht="30.6" customHeight="1" x14ac:dyDescent="0.3">
      <c r="F26" s="26" t="s">
        <v>30</v>
      </c>
      <c r="G26" s="27">
        <v>1191</v>
      </c>
      <c r="H26" s="25"/>
      <c r="I26" s="29" t="e">
        <v>#N/A</v>
      </c>
      <c r="K26" s="28" t="e">
        <f t="shared" si="1"/>
        <v>#N/A</v>
      </c>
      <c r="S26" s="27">
        <v>1259</v>
      </c>
      <c r="T26" s="25"/>
      <c r="U26" s="28">
        <f>(S25*4+S24*2+S23*1+S22*1)/8</f>
        <v>1240.875</v>
      </c>
      <c r="W26" s="28">
        <f t="shared" si="0"/>
        <v>18.125</v>
      </c>
    </row>
    <row r="27" spans="6:23" ht="29.45" customHeight="1" x14ac:dyDescent="0.3">
      <c r="F27" s="26" t="s">
        <v>31</v>
      </c>
      <c r="G27" s="27">
        <v>1259</v>
      </c>
      <c r="H27" s="25"/>
      <c r="I27" s="28">
        <f t="shared" ref="I27:I34" si="2">AVERAGE(G23:G26)</f>
        <v>1243.25</v>
      </c>
      <c r="K27" s="28">
        <f t="shared" si="1"/>
        <v>15.75</v>
      </c>
      <c r="S27" s="27">
        <v>1361</v>
      </c>
      <c r="T27" s="25"/>
      <c r="U27" s="28">
        <f t="shared" ref="U27:U33" si="3">(S26*4+S25*2+S24*1+S23*1)/8</f>
        <v>1268</v>
      </c>
      <c r="W27" s="28">
        <f t="shared" si="0"/>
        <v>93</v>
      </c>
    </row>
    <row r="28" spans="6:23" ht="31.15" customHeight="1" x14ac:dyDescent="0.3">
      <c r="F28" s="26" t="s">
        <v>32</v>
      </c>
      <c r="G28" s="27">
        <v>1361</v>
      </c>
      <c r="H28" s="25"/>
      <c r="I28" s="28">
        <f t="shared" si="2"/>
        <v>1294</v>
      </c>
      <c r="K28" s="28">
        <f t="shared" si="1"/>
        <v>67</v>
      </c>
      <c r="S28" s="27">
        <v>1110</v>
      </c>
      <c r="T28" s="25"/>
      <c r="U28" s="28">
        <f t="shared" si="3"/>
        <v>1316.75</v>
      </c>
      <c r="W28" s="28">
        <f t="shared" si="0"/>
        <v>-206.75</v>
      </c>
    </row>
    <row r="29" spans="6:23" ht="30.6" customHeight="1" x14ac:dyDescent="0.3">
      <c r="F29" s="26" t="s">
        <v>33</v>
      </c>
      <c r="G29" s="27">
        <v>1110</v>
      </c>
      <c r="H29" s="25"/>
      <c r="I29" s="28">
        <f t="shared" si="2"/>
        <v>1298</v>
      </c>
      <c r="K29" s="28">
        <f t="shared" si="1"/>
        <v>-188</v>
      </c>
      <c r="S29" s="27">
        <v>1334</v>
      </c>
      <c r="T29" s="25"/>
      <c r="U29" s="28">
        <f t="shared" si="3"/>
        <v>1201.5</v>
      </c>
      <c r="W29" s="28">
        <f t="shared" si="0"/>
        <v>132.5</v>
      </c>
    </row>
    <row r="30" spans="6:23" ht="37.9" customHeight="1" x14ac:dyDescent="0.3">
      <c r="F30" s="26" t="s">
        <v>34</v>
      </c>
      <c r="G30" s="27">
        <v>1334</v>
      </c>
      <c r="H30" s="25"/>
      <c r="I30" s="28">
        <f t="shared" si="2"/>
        <v>1230.25</v>
      </c>
      <c r="K30" s="28">
        <f t="shared" si="1"/>
        <v>103.75</v>
      </c>
      <c r="S30" s="27">
        <v>1416</v>
      </c>
      <c r="T30" s="25"/>
      <c r="U30" s="28">
        <f t="shared" si="3"/>
        <v>1272</v>
      </c>
      <c r="W30" s="31">
        <f t="shared" si="0"/>
        <v>144</v>
      </c>
    </row>
    <row r="31" spans="6:23" ht="33" customHeight="1" x14ac:dyDescent="0.3">
      <c r="F31" s="26" t="s">
        <v>35</v>
      </c>
      <c r="G31" s="27">
        <v>1416</v>
      </c>
      <c r="H31" s="25"/>
      <c r="I31" s="28">
        <f t="shared" si="2"/>
        <v>1266</v>
      </c>
      <c r="K31" s="31">
        <f t="shared" si="1"/>
        <v>150</v>
      </c>
      <c r="S31" s="27">
        <v>1282</v>
      </c>
      <c r="T31" s="25"/>
      <c r="U31" s="28">
        <f t="shared" si="3"/>
        <v>1350.375</v>
      </c>
      <c r="W31" s="28">
        <f t="shared" si="0"/>
        <v>-68.375</v>
      </c>
    </row>
    <row r="32" spans="6:23" ht="29.45" customHeight="1" x14ac:dyDescent="0.3">
      <c r="F32" s="26" t="s">
        <v>36</v>
      </c>
      <c r="G32" s="27">
        <v>1282</v>
      </c>
      <c r="H32" s="25"/>
      <c r="I32" s="28">
        <f t="shared" si="2"/>
        <v>1305.25</v>
      </c>
      <c r="K32" s="28">
        <f t="shared" si="1"/>
        <v>-23.25</v>
      </c>
      <c r="S32" s="27">
        <v>1341</v>
      </c>
      <c r="T32" s="25"/>
      <c r="U32" s="28">
        <f t="shared" si="3"/>
        <v>1300.5</v>
      </c>
      <c r="W32" s="28">
        <f t="shared" si="0"/>
        <v>40.5</v>
      </c>
    </row>
    <row r="33" spans="6:23" ht="29.25" customHeight="1" x14ac:dyDescent="0.3">
      <c r="F33" s="26" t="s">
        <v>37</v>
      </c>
      <c r="G33" s="27">
        <v>1341</v>
      </c>
      <c r="H33" s="25"/>
      <c r="I33" s="28">
        <f t="shared" si="2"/>
        <v>1285.5</v>
      </c>
      <c r="K33" s="28">
        <f t="shared" si="1"/>
        <v>55.5</v>
      </c>
      <c r="S33" s="27">
        <v>1382</v>
      </c>
      <c r="T33" s="25"/>
      <c r="U33" s="28">
        <f t="shared" si="3"/>
        <v>1334.75</v>
      </c>
      <c r="W33" s="28">
        <f t="shared" si="0"/>
        <v>47.25</v>
      </c>
    </row>
    <row r="34" spans="6:23" ht="34.9" customHeight="1" x14ac:dyDescent="0.3">
      <c r="F34" s="26" t="s">
        <v>38</v>
      </c>
      <c r="G34" s="27">
        <v>1382</v>
      </c>
      <c r="H34" s="25"/>
      <c r="I34" s="28">
        <f t="shared" si="2"/>
        <v>1343.25</v>
      </c>
      <c r="K34" s="28">
        <f t="shared" si="1"/>
        <v>38.75</v>
      </c>
    </row>
    <row r="35" spans="6:23" ht="32.450000000000003" customHeight="1" x14ac:dyDescent="0.25"/>
    <row r="36" spans="6:23" ht="33" customHeight="1" x14ac:dyDescent="0.25"/>
    <row r="37" spans="6:23" ht="36" customHeight="1" x14ac:dyDescent="0.25"/>
    <row r="38" spans="6:23" ht="33" customHeight="1" x14ac:dyDescent="0.25"/>
    <row r="39" spans="6:23" ht="26.45" customHeight="1" x14ac:dyDescent="0.25"/>
    <row r="40" spans="6:23" ht="31.9" customHeight="1" x14ac:dyDescent="0.25"/>
    <row r="41" spans="6:23" ht="30" customHeight="1" x14ac:dyDescent="0.25"/>
    <row r="42" spans="6:23" x14ac:dyDescent="0.25">
      <c r="N42" s="4"/>
    </row>
    <row r="43" spans="6:23" ht="31.5" customHeight="1" x14ac:dyDescent="0.25">
      <c r="N43" s="4"/>
    </row>
    <row r="44" spans="6:23" x14ac:dyDescent="0.25">
      <c r="N44" s="4"/>
    </row>
  </sheetData>
  <pageMargins left="0.7" right="0.7" top="0.75" bottom="0.75" header="0.3" footer="0.3"/>
  <pageSetup scale="4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F21:N44"/>
  <sheetViews>
    <sheetView zoomScale="50" zoomScaleNormal="5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21.7109375" style="3" customWidth="1"/>
    <col min="7" max="7" width="18.28515625" style="3" customWidth="1"/>
    <col min="8" max="8" width="7.140625" style="3" customWidth="1"/>
    <col min="9" max="9" width="16.28515625" style="3" customWidth="1"/>
    <col min="10" max="10" width="8.140625" style="3" customWidth="1"/>
    <col min="11" max="11" width="19" style="3" customWidth="1"/>
    <col min="12" max="12" width="19.28515625" style="3" customWidth="1"/>
    <col min="13" max="13" width="18.85546875" style="3" customWidth="1"/>
    <col min="14" max="14" width="16.7109375" style="3" customWidth="1"/>
    <col min="15" max="15" width="4.5703125" style="3" customWidth="1"/>
    <col min="16" max="16" width="15.28515625" style="3" customWidth="1"/>
    <col min="17" max="17" width="6.5703125" style="3" customWidth="1"/>
    <col min="18" max="18" width="17.42578125" style="3" customWidth="1"/>
    <col min="19" max="19" width="12.140625" style="3" customWidth="1"/>
    <col min="20" max="20" width="10.85546875" style="3" customWidth="1"/>
    <col min="21" max="21" width="11.42578125" style="3" customWidth="1"/>
    <col min="22" max="22" width="9.7109375" style="3" customWidth="1"/>
    <col min="23" max="23" width="11.7109375" style="3" customWidth="1"/>
    <col min="24" max="24" width="9.85546875" style="3" customWidth="1"/>
    <col min="25" max="25" width="10" style="3" customWidth="1"/>
    <col min="26" max="16384" width="9.140625" style="3"/>
  </cols>
  <sheetData>
    <row r="21" spans="6:11" ht="21" customHeight="1" x14ac:dyDescent="0.25"/>
    <row r="22" spans="6:11" ht="73.900000000000006" customHeight="1" x14ac:dyDescent="0.3">
      <c r="F22" s="24" t="s">
        <v>26</v>
      </c>
      <c r="G22" s="30" t="s">
        <v>42</v>
      </c>
      <c r="H22" s="25"/>
      <c r="I22" s="24" t="s">
        <v>39</v>
      </c>
      <c r="K22" s="24" t="s">
        <v>40</v>
      </c>
    </row>
    <row r="23" spans="6:11" ht="27" customHeight="1" x14ac:dyDescent="0.3">
      <c r="F23" s="26" t="s">
        <v>27</v>
      </c>
      <c r="G23" s="27">
        <v>1056</v>
      </c>
      <c r="H23" s="25"/>
      <c r="I23" s="28" t="s">
        <v>41</v>
      </c>
      <c r="K23" s="28" t="e">
        <f>G23-I23</f>
        <v>#VALUE!</v>
      </c>
    </row>
    <row r="24" spans="6:11" ht="27" customHeight="1" x14ac:dyDescent="0.3">
      <c r="F24" s="26" t="s">
        <v>28</v>
      </c>
      <c r="G24" s="27">
        <v>1345</v>
      </c>
      <c r="H24" s="25"/>
      <c r="I24" s="29" t="e">
        <v>#N/A</v>
      </c>
      <c r="K24" s="28" t="e">
        <f t="shared" ref="K24:K34" si="0">G24-I24</f>
        <v>#N/A</v>
      </c>
    </row>
    <row r="25" spans="6:11" ht="36" customHeight="1" x14ac:dyDescent="0.3">
      <c r="F25" s="26" t="s">
        <v>29</v>
      </c>
      <c r="G25" s="27">
        <v>1381</v>
      </c>
      <c r="H25" s="25"/>
      <c r="I25" s="29" t="e">
        <v>#N/A</v>
      </c>
      <c r="K25" s="28" t="e">
        <f t="shared" si="0"/>
        <v>#N/A</v>
      </c>
    </row>
    <row r="26" spans="6:11" ht="30.6" customHeight="1" x14ac:dyDescent="0.3">
      <c r="F26" s="26" t="s">
        <v>30</v>
      </c>
      <c r="G26" s="27">
        <v>1191</v>
      </c>
      <c r="H26" s="25"/>
      <c r="I26" s="29" t="e">
        <v>#N/A</v>
      </c>
      <c r="K26" s="28" t="e">
        <f t="shared" si="0"/>
        <v>#N/A</v>
      </c>
    </row>
    <row r="27" spans="6:11" ht="29.45" customHeight="1" x14ac:dyDescent="0.3">
      <c r="F27" s="26" t="s">
        <v>31</v>
      </c>
      <c r="G27" s="27">
        <v>1259</v>
      </c>
      <c r="H27" s="25"/>
      <c r="I27" s="28">
        <f t="shared" ref="I27:I34" si="1">AVERAGE(G23:G26)</f>
        <v>1243.25</v>
      </c>
      <c r="K27" s="28">
        <f t="shared" si="0"/>
        <v>15.75</v>
      </c>
    </row>
    <row r="28" spans="6:11" ht="31.15" customHeight="1" x14ac:dyDescent="0.3">
      <c r="F28" s="26" t="s">
        <v>32</v>
      </c>
      <c r="G28" s="27">
        <v>1361</v>
      </c>
      <c r="H28" s="25"/>
      <c r="I28" s="28">
        <f t="shared" si="1"/>
        <v>1294</v>
      </c>
      <c r="K28" s="28">
        <f t="shared" si="0"/>
        <v>67</v>
      </c>
    </row>
    <row r="29" spans="6:11" ht="31.15" customHeight="1" x14ac:dyDescent="0.3">
      <c r="F29" s="26" t="s">
        <v>33</v>
      </c>
      <c r="G29" s="27">
        <v>1110</v>
      </c>
      <c r="H29" s="25"/>
      <c r="I29" s="28">
        <f t="shared" si="1"/>
        <v>1298</v>
      </c>
      <c r="K29" s="28">
        <f t="shared" si="0"/>
        <v>-188</v>
      </c>
    </row>
    <row r="30" spans="6:11" ht="37.9" customHeight="1" x14ac:dyDescent="0.3">
      <c r="F30" s="26" t="s">
        <v>34</v>
      </c>
      <c r="G30" s="27">
        <v>1334</v>
      </c>
      <c r="H30" s="25"/>
      <c r="I30" s="28">
        <f t="shared" si="1"/>
        <v>1230.25</v>
      </c>
      <c r="K30" s="28">
        <f t="shared" si="0"/>
        <v>103.75</v>
      </c>
    </row>
    <row r="31" spans="6:11" ht="33" customHeight="1" x14ac:dyDescent="0.3">
      <c r="F31" s="26" t="s">
        <v>35</v>
      </c>
      <c r="G31" s="27">
        <v>1416</v>
      </c>
      <c r="H31" s="25"/>
      <c r="I31" s="28">
        <f t="shared" si="1"/>
        <v>1266</v>
      </c>
      <c r="K31" s="92">
        <f t="shared" si="0"/>
        <v>150</v>
      </c>
    </row>
    <row r="32" spans="6:11" ht="29.45" customHeight="1" x14ac:dyDescent="0.3">
      <c r="F32" s="26" t="s">
        <v>36</v>
      </c>
      <c r="G32" s="27">
        <v>1282</v>
      </c>
      <c r="H32" s="25"/>
      <c r="I32" s="28">
        <f t="shared" si="1"/>
        <v>1305.25</v>
      </c>
      <c r="K32" s="28">
        <f t="shared" si="0"/>
        <v>-23.25</v>
      </c>
    </row>
    <row r="33" spans="6:14" ht="29.25" customHeight="1" x14ac:dyDescent="0.3">
      <c r="F33" s="26" t="s">
        <v>37</v>
      </c>
      <c r="G33" s="27">
        <v>1341</v>
      </c>
      <c r="H33" s="25"/>
      <c r="I33" s="28">
        <f t="shared" si="1"/>
        <v>1285.5</v>
      </c>
      <c r="K33" s="28">
        <f t="shared" si="0"/>
        <v>55.5</v>
      </c>
    </row>
    <row r="34" spans="6:14" ht="34.9" customHeight="1" x14ac:dyDescent="0.3">
      <c r="F34" s="26" t="s">
        <v>38</v>
      </c>
      <c r="G34" s="27">
        <v>1382</v>
      </c>
      <c r="H34" s="25"/>
      <c r="I34" s="28">
        <f t="shared" si="1"/>
        <v>1343.25</v>
      </c>
      <c r="K34" s="28">
        <f t="shared" si="0"/>
        <v>38.75</v>
      </c>
    </row>
    <row r="35" spans="6:14" ht="32.450000000000003" customHeight="1" x14ac:dyDescent="0.25"/>
    <row r="36" spans="6:14" ht="33" customHeight="1" x14ac:dyDescent="0.25"/>
    <row r="37" spans="6:14" ht="36" customHeight="1" x14ac:dyDescent="0.25"/>
    <row r="38" spans="6:14" ht="33" customHeight="1" x14ac:dyDescent="0.25"/>
    <row r="39" spans="6:14" ht="26.45" customHeight="1" x14ac:dyDescent="0.25"/>
    <row r="40" spans="6:14" ht="31.9" customHeight="1" x14ac:dyDescent="0.25"/>
    <row r="41" spans="6:14" ht="30" customHeight="1" x14ac:dyDescent="0.25"/>
    <row r="43" spans="6:14" ht="31.5" customHeight="1" x14ac:dyDescent="0.25"/>
    <row r="44" spans="6:14" x14ac:dyDescent="0.25">
      <c r="N44" s="4"/>
    </row>
  </sheetData>
  <pageMargins left="0.7" right="0.7" top="0.75" bottom="0.75" header="0.3" footer="0.3"/>
  <pageSetup scale="40"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7D943-3B19-4546-AB21-E1C121B32753}">
  <sheetPr>
    <pageSetUpPr fitToPage="1"/>
  </sheetPr>
  <dimension ref="E14:M35"/>
  <sheetViews>
    <sheetView zoomScale="60" zoomScaleNormal="60" workbookViewId="0">
      <selection activeCell="I28" sqref="I28"/>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5.5703125" style="3" customWidth="1"/>
    <col min="6" max="6" width="16.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2" width="25.7109375" style="3" customWidth="1"/>
    <col min="13"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14" spans="12:12" x14ac:dyDescent="0.25">
      <c r="L14" s="112"/>
    </row>
    <row r="15" spans="12:12" x14ac:dyDescent="0.25">
      <c r="L15" s="112"/>
    </row>
    <row r="19" spans="5:13" ht="38.450000000000003" customHeight="1" x14ac:dyDescent="0.25">
      <c r="E19" s="40" t="s">
        <v>67</v>
      </c>
      <c r="F19" s="40" t="s">
        <v>44</v>
      </c>
      <c r="G19" s="40" t="s">
        <v>68</v>
      </c>
    </row>
    <row r="20" spans="5:13" ht="25.15" customHeight="1" x14ac:dyDescent="0.25">
      <c r="E20" s="42">
        <v>1</v>
      </c>
      <c r="F20" s="41">
        <v>249770</v>
      </c>
      <c r="G20" s="72">
        <v>100</v>
      </c>
    </row>
    <row r="21" spans="5:13" ht="28.15" customHeight="1" x14ac:dyDescent="0.25">
      <c r="E21" s="42">
        <v>2</v>
      </c>
      <c r="F21" s="41">
        <v>253092</v>
      </c>
      <c r="G21" s="44">
        <v>101.3</v>
      </c>
    </row>
    <row r="22" spans="5:13" ht="22.9" customHeight="1" x14ac:dyDescent="0.25">
      <c r="E22" s="42">
        <v>3</v>
      </c>
      <c r="F22" s="41">
        <v>233710</v>
      </c>
      <c r="G22" s="44">
        <v>93.6</v>
      </c>
    </row>
    <row r="23" spans="5:13" ht="21.6" customHeight="1" x14ac:dyDescent="0.25">
      <c r="E23" s="42">
        <v>4</v>
      </c>
      <c r="F23" s="41">
        <v>199091</v>
      </c>
      <c r="G23" s="44">
        <v>79.7</v>
      </c>
    </row>
    <row r="24" spans="5:13" ht="27" customHeight="1" x14ac:dyDescent="0.25">
      <c r="E24" s="42">
        <v>5</v>
      </c>
      <c r="F24" s="41">
        <v>181645</v>
      </c>
      <c r="G24" s="44">
        <v>72.7</v>
      </c>
    </row>
    <row r="25" spans="5:13" ht="23.45" customHeight="1" x14ac:dyDescent="0.25">
      <c r="E25" s="42">
        <v>6</v>
      </c>
      <c r="F25" s="41">
        <v>158930</v>
      </c>
      <c r="G25" s="44">
        <v>63.6</v>
      </c>
    </row>
    <row r="26" spans="5:13" ht="22.9" customHeight="1" x14ac:dyDescent="0.25">
      <c r="E26" s="42">
        <v>7</v>
      </c>
      <c r="F26" s="41">
        <v>155672</v>
      </c>
      <c r="G26" s="44">
        <v>62.3</v>
      </c>
    </row>
    <row r="27" spans="5:13" ht="24.6" customHeight="1" x14ac:dyDescent="0.25">
      <c r="E27" s="42">
        <v>8</v>
      </c>
      <c r="F27" s="41">
        <v>164086</v>
      </c>
      <c r="G27" s="44">
        <v>65.7</v>
      </c>
    </row>
    <row r="28" spans="5:13" ht="24" customHeight="1" x14ac:dyDescent="0.25">
      <c r="E28" s="42">
        <v>9</v>
      </c>
      <c r="F28" s="41">
        <v>166154</v>
      </c>
      <c r="G28" s="44">
        <v>66.5</v>
      </c>
      <c r="M28" s="2"/>
    </row>
    <row r="29" spans="5:13" ht="21.6" customHeight="1" x14ac:dyDescent="0.25">
      <c r="E29" s="42">
        <v>10</v>
      </c>
      <c r="F29" s="41">
        <v>188387</v>
      </c>
      <c r="G29" s="44">
        <v>75.400000000000006</v>
      </c>
      <c r="M29" s="4"/>
    </row>
    <row r="30" spans="5:13" ht="24.6" customHeight="1" x14ac:dyDescent="0.25">
      <c r="E30" s="42">
        <v>11</v>
      </c>
      <c r="F30" s="41">
        <v>168158</v>
      </c>
      <c r="G30" s="44">
        <v>67.3</v>
      </c>
      <c r="M30" s="4"/>
    </row>
    <row r="31" spans="5:13" ht="23.45" customHeight="1" x14ac:dyDescent="0.25">
      <c r="E31" s="42">
        <v>12</v>
      </c>
      <c r="F31" s="41">
        <v>170475</v>
      </c>
      <c r="G31" s="44">
        <v>68.3</v>
      </c>
      <c r="M31" s="4"/>
    </row>
    <row r="32" spans="5:13" ht="22.9" customHeight="1" x14ac:dyDescent="0.25">
      <c r="E32" s="42">
        <v>13</v>
      </c>
      <c r="F32" s="41">
        <v>166740</v>
      </c>
      <c r="G32" s="44">
        <v>66.8</v>
      </c>
      <c r="M32" s="4"/>
    </row>
    <row r="33" spans="5:13" ht="24.6" customHeight="1" x14ac:dyDescent="0.25">
      <c r="E33" s="42">
        <v>14</v>
      </c>
      <c r="F33" s="41">
        <v>155141</v>
      </c>
      <c r="G33" s="44">
        <v>62.1</v>
      </c>
      <c r="M33" s="4"/>
    </row>
    <row r="34" spans="5:13" ht="31.5" customHeight="1" x14ac:dyDescent="0.25">
      <c r="E34" s="42">
        <v>15</v>
      </c>
      <c r="F34" s="41">
        <v>151016</v>
      </c>
      <c r="G34" s="44">
        <v>60.5</v>
      </c>
      <c r="M34" s="4"/>
    </row>
    <row r="35" spans="5:13" x14ac:dyDescent="0.25">
      <c r="M35" s="4"/>
    </row>
  </sheetData>
  <mergeCells count="1">
    <mergeCell ref="L14:L15"/>
  </mergeCells>
  <pageMargins left="0.7" right="0.7" top="0.75" bottom="0.75" header="0.3" footer="0.3"/>
  <pageSetup scale="50"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E14:M37"/>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5.5703125" style="3" customWidth="1"/>
    <col min="6" max="6" width="16.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2" width="25.7109375" style="3" customWidth="1"/>
    <col min="13"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14" spans="12:12" x14ac:dyDescent="0.25">
      <c r="L14" s="112"/>
    </row>
    <row r="15" spans="12:12" x14ac:dyDescent="0.25">
      <c r="L15" s="112"/>
    </row>
    <row r="18" spans="5:13" x14ac:dyDescent="0.25">
      <c r="L18" s="112"/>
    </row>
    <row r="19" spans="5:13" x14ac:dyDescent="0.25">
      <c r="L19" s="112"/>
    </row>
    <row r="21" spans="5:13" ht="38.450000000000003" customHeight="1" x14ac:dyDescent="0.25">
      <c r="E21" s="40" t="s">
        <v>67</v>
      </c>
      <c r="F21" s="40" t="s">
        <v>44</v>
      </c>
      <c r="G21" s="40" t="s">
        <v>68</v>
      </c>
    </row>
    <row r="22" spans="5:13" ht="25.15" customHeight="1" x14ac:dyDescent="0.25">
      <c r="E22" s="42">
        <v>1</v>
      </c>
      <c r="F22" s="41">
        <v>250000</v>
      </c>
      <c r="G22" s="77"/>
    </row>
    <row r="23" spans="5:13" ht="28.15" customHeight="1" x14ac:dyDescent="0.25">
      <c r="E23" s="42">
        <v>2</v>
      </c>
      <c r="F23" s="41">
        <v>260000</v>
      </c>
      <c r="G23" s="44"/>
    </row>
    <row r="24" spans="5:13" ht="22.9" customHeight="1" x14ac:dyDescent="0.25">
      <c r="E24" s="42">
        <v>3</v>
      </c>
      <c r="F24" s="41">
        <v>245000</v>
      </c>
      <c r="G24" s="44"/>
    </row>
    <row r="25" spans="5:13" ht="21.6" customHeight="1" x14ac:dyDescent="0.25">
      <c r="E25" s="42">
        <v>4</v>
      </c>
      <c r="F25" s="41">
        <v>200000</v>
      </c>
      <c r="G25" s="44"/>
    </row>
    <row r="26" spans="5:13" ht="27" customHeight="1" x14ac:dyDescent="0.25">
      <c r="E26" s="42">
        <v>5</v>
      </c>
      <c r="F26" s="41">
        <v>180000</v>
      </c>
      <c r="G26" s="44"/>
    </row>
    <row r="27" spans="5:13" ht="23.45" customHeight="1" x14ac:dyDescent="0.25">
      <c r="E27" s="42">
        <v>6</v>
      </c>
      <c r="F27" s="41">
        <v>160000</v>
      </c>
      <c r="G27" s="44"/>
    </row>
    <row r="28" spans="5:13" ht="22.9" customHeight="1" x14ac:dyDescent="0.25">
      <c r="E28" s="42">
        <v>7</v>
      </c>
      <c r="F28" s="41">
        <v>135000</v>
      </c>
      <c r="G28" s="44"/>
    </row>
    <row r="29" spans="5:13" ht="24.6" customHeight="1" x14ac:dyDescent="0.25">
      <c r="E29" s="42">
        <v>8</v>
      </c>
      <c r="F29" s="41">
        <v>120000</v>
      </c>
      <c r="G29" s="44"/>
    </row>
    <row r="30" spans="5:13" ht="24" customHeight="1" x14ac:dyDescent="0.25">
      <c r="E30" s="42">
        <v>9</v>
      </c>
      <c r="F30" s="41">
        <v>117000</v>
      </c>
      <c r="G30" s="44"/>
      <c r="M30" s="2"/>
    </row>
    <row r="31" spans="5:13" ht="21.6" customHeight="1" x14ac:dyDescent="0.25">
      <c r="E31" s="42">
        <v>10</v>
      </c>
      <c r="F31" s="41">
        <v>177000</v>
      </c>
      <c r="G31" s="44"/>
      <c r="M31" s="4"/>
    </row>
    <row r="32" spans="5:13" ht="24.6" customHeight="1" x14ac:dyDescent="0.25">
      <c r="E32" s="42">
        <v>11</v>
      </c>
      <c r="F32" s="41">
        <v>148000</v>
      </c>
      <c r="G32" s="44"/>
      <c r="M32" s="4"/>
    </row>
    <row r="33" spans="5:13" ht="23.45" customHeight="1" x14ac:dyDescent="0.25">
      <c r="E33" s="42">
        <v>12</v>
      </c>
      <c r="F33" s="41">
        <v>165000</v>
      </c>
      <c r="G33" s="44"/>
      <c r="M33" s="4"/>
    </row>
    <row r="34" spans="5:13" ht="22.9" customHeight="1" x14ac:dyDescent="0.25">
      <c r="E34" s="42">
        <v>13</v>
      </c>
      <c r="F34" s="41">
        <v>143000</v>
      </c>
      <c r="G34" s="44"/>
      <c r="M34" s="4"/>
    </row>
    <row r="35" spans="5:13" ht="24.6" customHeight="1" x14ac:dyDescent="0.25">
      <c r="E35" s="42">
        <v>14</v>
      </c>
      <c r="F35" s="41">
        <v>120000</v>
      </c>
      <c r="G35" s="44"/>
      <c r="M35" s="4"/>
    </row>
    <row r="36" spans="5:13" ht="31.5" customHeight="1" x14ac:dyDescent="0.25">
      <c r="E36" s="42">
        <v>15</v>
      </c>
      <c r="F36" s="41">
        <v>141000</v>
      </c>
      <c r="G36" s="44"/>
      <c r="M36" s="4"/>
    </row>
    <row r="37" spans="5:13" x14ac:dyDescent="0.25">
      <c r="M37" s="4"/>
    </row>
  </sheetData>
  <mergeCells count="2">
    <mergeCell ref="L14:L15"/>
    <mergeCell ref="L18:L19"/>
  </mergeCells>
  <pageMargins left="0.7" right="0.7" top="0.75" bottom="0.75" header="0.3" footer="0.3"/>
  <pageSetup scale="50"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DDCF1-B7AA-4569-B1B6-4E764B534148}">
  <sheetPr>
    <pageSetUpPr fitToPage="1"/>
  </sheetPr>
  <dimension ref="B17:P74"/>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6.85546875" style="3" customWidth="1"/>
    <col min="6" max="6" width="14.42578125" style="3" customWidth="1"/>
    <col min="7" max="7" width="16" style="3" customWidth="1"/>
    <col min="8" max="8" width="20.5703125" style="3" customWidth="1"/>
    <col min="9" max="9" width="25.140625" style="3" customWidth="1"/>
    <col min="10" max="10" width="25.5703125" style="3" customWidth="1"/>
    <col min="11" max="11" width="15.7109375" style="3" customWidth="1"/>
    <col min="12" max="13" width="16.7109375" style="3" customWidth="1"/>
    <col min="14" max="14" width="4.5703125" style="3" customWidth="1"/>
    <col min="15" max="15" width="16.85546875" style="3" customWidth="1"/>
    <col min="16" max="16" width="13" style="3" customWidth="1"/>
    <col min="17" max="17" width="17" style="3" customWidth="1"/>
    <col min="18" max="18" width="6.28515625" style="3" customWidth="1"/>
    <col min="19" max="19" width="17.28515625" style="3" customWidth="1"/>
    <col min="20" max="20" width="6.28515625" style="3" customWidth="1"/>
    <col min="21" max="21" width="14.7109375" style="3" customWidth="1"/>
    <col min="22" max="22" width="9.140625" style="3"/>
    <col min="23" max="23" width="17.42578125" style="3" customWidth="1"/>
    <col min="24" max="16384" width="9.140625" style="3"/>
  </cols>
  <sheetData>
    <row r="17" spans="5:16" ht="26.25" x14ac:dyDescent="0.4">
      <c r="O17" s="21"/>
      <c r="P17" s="19"/>
    </row>
    <row r="19" spans="5:16" ht="33" customHeight="1" x14ac:dyDescent="0.25">
      <c r="E19" s="26" t="s">
        <v>43</v>
      </c>
      <c r="F19" s="26" t="s">
        <v>44</v>
      </c>
      <c r="G19" s="26" t="s">
        <v>39</v>
      </c>
      <c r="H19" s="26" t="s">
        <v>40</v>
      </c>
      <c r="I19" s="26" t="s">
        <v>45</v>
      </c>
    </row>
    <row r="20" spans="5:16" ht="25.5" x14ac:dyDescent="0.35">
      <c r="E20" s="32">
        <v>1</v>
      </c>
      <c r="F20" s="33">
        <v>140000</v>
      </c>
      <c r="G20" s="32"/>
      <c r="H20" s="32"/>
      <c r="I20" s="32"/>
      <c r="O20" s="20"/>
    </row>
    <row r="21" spans="5:16" ht="27" customHeight="1" x14ac:dyDescent="0.25">
      <c r="E21" s="32">
        <v>2</v>
      </c>
      <c r="F21" s="33">
        <v>141730</v>
      </c>
      <c r="G21" s="33">
        <v>140000</v>
      </c>
      <c r="H21" s="33">
        <f>F21-G21</f>
        <v>1730</v>
      </c>
      <c r="I21" s="33">
        <f>ABS(H21)</f>
        <v>1730</v>
      </c>
    </row>
    <row r="22" spans="5:16" ht="27" customHeight="1" x14ac:dyDescent="0.25">
      <c r="E22" s="32">
        <v>3</v>
      </c>
      <c r="F22" s="33">
        <v>134590</v>
      </c>
      <c r="G22" s="33">
        <v>141038</v>
      </c>
      <c r="H22" s="33">
        <f t="shared" ref="H22:H30" si="0">F22-G22</f>
        <v>-6448</v>
      </c>
      <c r="I22" s="33">
        <f t="shared" ref="I22:I30" si="1">ABS(H22)</f>
        <v>6448</v>
      </c>
    </row>
    <row r="23" spans="5:16" ht="34.9" customHeight="1" x14ac:dyDescent="0.25">
      <c r="E23" s="32">
        <v>4</v>
      </c>
      <c r="F23" s="33">
        <v>131710</v>
      </c>
      <c r="G23" s="33">
        <v>137169</v>
      </c>
      <c r="H23" s="33">
        <f t="shared" si="0"/>
        <v>-5459</v>
      </c>
      <c r="I23" s="33">
        <f t="shared" si="1"/>
        <v>5459</v>
      </c>
    </row>
    <row r="24" spans="5:16" ht="27.6" customHeight="1" x14ac:dyDescent="0.25">
      <c r="E24" s="32">
        <v>5</v>
      </c>
      <c r="F24" s="33">
        <v>131910</v>
      </c>
      <c r="G24" s="33">
        <v>133894</v>
      </c>
      <c r="H24" s="33">
        <f t="shared" si="0"/>
        <v>-1984</v>
      </c>
      <c r="I24" s="33">
        <f t="shared" si="1"/>
        <v>1984</v>
      </c>
    </row>
    <row r="25" spans="5:16" ht="28.9" customHeight="1" x14ac:dyDescent="0.25">
      <c r="E25" s="32">
        <v>6</v>
      </c>
      <c r="F25" s="33">
        <v>134250</v>
      </c>
      <c r="G25" s="33">
        <v>132704</v>
      </c>
      <c r="H25" s="33">
        <f t="shared" si="0"/>
        <v>1546</v>
      </c>
      <c r="I25" s="33">
        <f t="shared" si="1"/>
        <v>1546</v>
      </c>
    </row>
    <row r="26" spans="5:16" ht="28.15" customHeight="1" x14ac:dyDescent="0.25">
      <c r="E26" s="32">
        <v>7</v>
      </c>
      <c r="F26" s="33">
        <v>135220</v>
      </c>
      <c r="G26" s="33">
        <v>133632</v>
      </c>
      <c r="H26" s="33">
        <f t="shared" si="0"/>
        <v>1588</v>
      </c>
      <c r="I26" s="33">
        <f t="shared" si="1"/>
        <v>1588</v>
      </c>
    </row>
    <row r="27" spans="5:16" ht="28.15" customHeight="1" x14ac:dyDescent="0.25">
      <c r="E27" s="32">
        <v>8</v>
      </c>
      <c r="F27" s="33">
        <v>131020</v>
      </c>
      <c r="G27" s="33">
        <v>134585</v>
      </c>
      <c r="H27" s="33">
        <f t="shared" si="0"/>
        <v>-3565</v>
      </c>
      <c r="I27" s="33">
        <f t="shared" si="1"/>
        <v>3565</v>
      </c>
    </row>
    <row r="28" spans="5:16" ht="25.15" customHeight="1" x14ac:dyDescent="0.25">
      <c r="E28" s="32">
        <v>9</v>
      </c>
      <c r="F28" s="33">
        <v>120640</v>
      </c>
      <c r="G28" s="33">
        <v>132446</v>
      </c>
      <c r="H28" s="33">
        <f t="shared" si="0"/>
        <v>-11806</v>
      </c>
      <c r="I28" s="33">
        <f t="shared" si="1"/>
        <v>11806</v>
      </c>
    </row>
    <row r="29" spans="5:16" ht="25.9" customHeight="1" x14ac:dyDescent="0.25">
      <c r="E29" s="32">
        <v>10</v>
      </c>
      <c r="F29" s="33">
        <v>115190</v>
      </c>
      <c r="G29" s="33">
        <v>125362</v>
      </c>
      <c r="H29" s="33">
        <f t="shared" si="0"/>
        <v>-10172</v>
      </c>
      <c r="I29" s="33">
        <f t="shared" si="1"/>
        <v>10172</v>
      </c>
    </row>
    <row r="30" spans="5:16" ht="33" customHeight="1" x14ac:dyDescent="0.25">
      <c r="E30" s="32">
        <v>11</v>
      </c>
      <c r="F30" s="33">
        <v>114510</v>
      </c>
      <c r="G30" s="33">
        <v>119259</v>
      </c>
      <c r="H30" s="33">
        <f t="shared" si="0"/>
        <v>-4749</v>
      </c>
      <c r="I30" s="33">
        <f t="shared" si="1"/>
        <v>4749</v>
      </c>
    </row>
    <row r="31" spans="5:16" ht="24" customHeight="1" x14ac:dyDescent="0.25">
      <c r="I31" s="34">
        <f>SUM(I21:I30)</f>
        <v>49047</v>
      </c>
    </row>
    <row r="32" spans="5:16" ht="25.15" customHeight="1" x14ac:dyDescent="0.25">
      <c r="I32" s="35">
        <f>I31/10</f>
        <v>4904.7</v>
      </c>
    </row>
    <row r="33" spans="3:13" ht="16.899999999999999" customHeight="1" x14ac:dyDescent="0.25"/>
    <row r="34" spans="3:13" ht="19.899999999999999" customHeight="1" x14ac:dyDescent="0.25"/>
    <row r="35" spans="3:13" ht="18.600000000000001" customHeight="1" x14ac:dyDescent="0.25"/>
    <row r="36" spans="3:13" ht="18" customHeight="1" x14ac:dyDescent="0.25"/>
    <row r="37" spans="3:13" ht="18" customHeight="1" x14ac:dyDescent="0.25"/>
    <row r="38" spans="3:13" ht="15.6" customHeight="1" x14ac:dyDescent="0.25">
      <c r="F38" s="7"/>
      <c r="G38" s="7"/>
      <c r="H38" s="7"/>
      <c r="I38" s="7"/>
      <c r="J38" s="7"/>
      <c r="K38" s="7"/>
    </row>
    <row r="39" spans="3:13" ht="15.6" customHeight="1" x14ac:dyDescent="0.25">
      <c r="E39" s="7"/>
      <c r="F39" s="7"/>
      <c r="G39" s="7"/>
      <c r="H39" s="7"/>
      <c r="I39" s="7"/>
      <c r="J39" s="7"/>
      <c r="K39" s="7"/>
    </row>
    <row r="40" spans="3:13" x14ac:dyDescent="0.25">
      <c r="E40" s="7"/>
      <c r="F40" s="7"/>
      <c r="G40" s="7"/>
      <c r="H40" s="7"/>
      <c r="I40" s="7"/>
      <c r="J40" s="7"/>
      <c r="K40" s="7"/>
    </row>
    <row r="41" spans="3:13" ht="51.6" customHeight="1" x14ac:dyDescent="0.25">
      <c r="E41" s="7"/>
      <c r="F41" s="7"/>
      <c r="G41" s="7"/>
      <c r="H41" s="7"/>
      <c r="I41" s="7"/>
      <c r="J41" s="7"/>
      <c r="K41" s="7"/>
    </row>
    <row r="42" spans="3:13" ht="24" customHeight="1" x14ac:dyDescent="0.25">
      <c r="E42" s="7"/>
      <c r="F42" s="7"/>
      <c r="G42" s="7"/>
      <c r="H42" s="7"/>
      <c r="I42" s="7"/>
      <c r="J42" s="7"/>
      <c r="K42" s="7"/>
    </row>
    <row r="43" spans="3:13" ht="24.6" customHeight="1" x14ac:dyDescent="0.25">
      <c r="E43" s="7"/>
      <c r="F43" s="7"/>
      <c r="G43" s="7"/>
      <c r="H43" s="7"/>
      <c r="I43" s="7"/>
      <c r="J43" s="7"/>
      <c r="K43" s="7"/>
    </row>
    <row r="44" spans="3:13" ht="22.15" customHeight="1" x14ac:dyDescent="0.25">
      <c r="E44" s="7"/>
      <c r="F44" s="7"/>
      <c r="G44" s="7"/>
      <c r="H44" s="7"/>
      <c r="I44" s="7"/>
      <c r="J44" s="7"/>
      <c r="K44" s="7"/>
    </row>
    <row r="45" spans="3:13" ht="21.6" customHeight="1" x14ac:dyDescent="0.25">
      <c r="E45" s="7"/>
      <c r="F45" s="7"/>
      <c r="G45" s="7"/>
      <c r="H45" s="7"/>
      <c r="I45" s="7"/>
      <c r="J45" s="7"/>
      <c r="K45" s="7"/>
      <c r="M45" s="2"/>
    </row>
    <row r="46" spans="3:13" ht="27.6" customHeight="1" x14ac:dyDescent="0.25">
      <c r="E46" s="7"/>
      <c r="F46" s="7"/>
      <c r="G46" s="7"/>
      <c r="H46" s="7"/>
      <c r="I46" s="7"/>
      <c r="J46" s="7"/>
      <c r="K46" s="7"/>
      <c r="M46" s="4"/>
    </row>
    <row r="47" spans="3:13" x14ac:dyDescent="0.25">
      <c r="C47" s="7"/>
      <c r="D47" s="7"/>
      <c r="E47" s="7"/>
      <c r="F47" s="7"/>
      <c r="G47" s="7"/>
      <c r="H47" s="7"/>
      <c r="I47" s="7"/>
      <c r="J47" s="7"/>
      <c r="K47" s="7"/>
      <c r="M47" s="4"/>
    </row>
    <row r="48" spans="3:13" x14ac:dyDescent="0.25">
      <c r="C48" s="7"/>
      <c r="D48" s="7"/>
      <c r="E48" s="7"/>
      <c r="F48" s="7"/>
      <c r="G48" s="7"/>
      <c r="H48" s="7"/>
      <c r="I48" s="7"/>
      <c r="J48" s="7"/>
      <c r="K48" s="7"/>
      <c r="M48" s="4"/>
    </row>
    <row r="49" spans="2:13" x14ac:dyDescent="0.25">
      <c r="C49" s="7"/>
      <c r="D49" s="7"/>
      <c r="E49" s="7"/>
      <c r="F49" s="7"/>
      <c r="G49" s="7"/>
      <c r="H49" s="7"/>
      <c r="I49" s="7"/>
      <c r="J49" s="7"/>
      <c r="M49" s="4"/>
    </row>
    <row r="50" spans="2:13" ht="15" customHeight="1" x14ac:dyDescent="0.25">
      <c r="C50" s="7"/>
      <c r="D50" s="7"/>
      <c r="E50" s="7"/>
      <c r="F50" s="7"/>
      <c r="G50" s="7"/>
      <c r="H50" s="7"/>
      <c r="I50" s="7"/>
      <c r="J50" s="7"/>
      <c r="M50" s="4"/>
    </row>
    <row r="51" spans="2:13" ht="14.45" customHeight="1" x14ac:dyDescent="0.25">
      <c r="B51" s="6"/>
      <c r="C51" s="7"/>
      <c r="D51" s="7"/>
      <c r="E51" s="7"/>
      <c r="F51" s="7"/>
      <c r="G51" s="7"/>
      <c r="H51" s="7"/>
      <c r="I51" s="7"/>
      <c r="J51" s="7"/>
      <c r="K51" s="7"/>
      <c r="M51" s="4"/>
    </row>
    <row r="52" spans="2:13" ht="14.45" customHeight="1" x14ac:dyDescent="0.25">
      <c r="B52" s="6"/>
      <c r="C52" s="7"/>
      <c r="D52" s="7"/>
      <c r="E52" s="7"/>
      <c r="F52" s="7"/>
      <c r="G52" s="7"/>
      <c r="H52" s="7"/>
      <c r="I52" s="7"/>
      <c r="J52" s="7"/>
      <c r="K52" s="7"/>
      <c r="M52" s="4"/>
    </row>
    <row r="53" spans="2:13" x14ac:dyDescent="0.25">
      <c r="C53" s="7"/>
      <c r="D53" s="7"/>
      <c r="E53" s="7"/>
      <c r="F53" s="7"/>
      <c r="G53" s="7"/>
      <c r="H53" s="7"/>
      <c r="I53" s="7"/>
      <c r="J53" s="7"/>
      <c r="K53" s="7"/>
      <c r="M53" s="4"/>
    </row>
    <row r="54" spans="2:13" x14ac:dyDescent="0.25">
      <c r="C54" s="7"/>
      <c r="D54" s="7"/>
      <c r="E54" s="7"/>
      <c r="F54" s="7"/>
      <c r="G54" s="7"/>
      <c r="H54" s="7"/>
      <c r="I54" s="7"/>
      <c r="J54" s="7"/>
      <c r="K54" s="7"/>
      <c r="M54" s="4"/>
    </row>
    <row r="55" spans="2:13" x14ac:dyDescent="0.25">
      <c r="C55" s="7"/>
      <c r="D55" s="7"/>
      <c r="E55" s="7"/>
      <c r="F55" s="7"/>
      <c r="G55" s="7"/>
      <c r="H55" s="7"/>
      <c r="I55" s="7"/>
      <c r="J55" s="7"/>
      <c r="K55" s="7"/>
    </row>
    <row r="56" spans="2:13" x14ac:dyDescent="0.25">
      <c r="C56" s="7"/>
      <c r="D56" s="7"/>
      <c r="E56" s="7"/>
      <c r="F56" s="7"/>
      <c r="G56" s="7"/>
      <c r="H56" s="7"/>
      <c r="I56" s="7"/>
      <c r="J56" s="7"/>
      <c r="K56" s="7"/>
    </row>
    <row r="57" spans="2:13" x14ac:dyDescent="0.25">
      <c r="C57" s="7"/>
      <c r="D57" s="7"/>
      <c r="E57" s="7"/>
      <c r="F57" s="7"/>
      <c r="G57" s="7"/>
      <c r="H57" s="7"/>
      <c r="I57" s="7"/>
      <c r="J57" s="7"/>
      <c r="K57" s="7"/>
    </row>
    <row r="58" spans="2:13" x14ac:dyDescent="0.25">
      <c r="C58" s="7"/>
      <c r="D58" s="7"/>
      <c r="E58" s="7"/>
      <c r="F58" s="7"/>
      <c r="G58" s="7"/>
      <c r="H58" s="7"/>
      <c r="I58" s="7"/>
      <c r="J58" s="7"/>
      <c r="K58" s="7"/>
    </row>
    <row r="59" spans="2:13" x14ac:dyDescent="0.25">
      <c r="C59" s="7"/>
      <c r="D59" s="7"/>
      <c r="E59" s="7"/>
      <c r="F59" s="7"/>
      <c r="G59" s="7"/>
      <c r="H59" s="7"/>
      <c r="I59" s="7"/>
      <c r="J59" s="7"/>
      <c r="K59" s="7"/>
    </row>
    <row r="60" spans="2:13" x14ac:dyDescent="0.25">
      <c r="C60" s="7"/>
      <c r="D60" s="7"/>
      <c r="E60" s="7"/>
      <c r="F60" s="7"/>
      <c r="G60" s="7"/>
      <c r="H60" s="7"/>
      <c r="I60" s="7"/>
      <c r="J60" s="7"/>
      <c r="K60" s="7"/>
    </row>
    <row r="61" spans="2:13" x14ac:dyDescent="0.25">
      <c r="C61" s="7"/>
      <c r="D61" s="7"/>
      <c r="E61" s="7"/>
      <c r="F61" s="7"/>
      <c r="G61" s="7"/>
      <c r="H61" s="7"/>
      <c r="I61" s="7"/>
      <c r="J61" s="7"/>
      <c r="K61" s="7"/>
    </row>
    <row r="62" spans="2:13" x14ac:dyDescent="0.25">
      <c r="C62" s="7"/>
      <c r="D62" s="7"/>
      <c r="E62" s="7"/>
      <c r="F62" s="7"/>
      <c r="G62" s="7"/>
      <c r="H62" s="7"/>
      <c r="I62" s="7"/>
      <c r="J62" s="7"/>
      <c r="K62" s="7"/>
    </row>
    <row r="63" spans="2:13" x14ac:dyDescent="0.25">
      <c r="C63" s="7"/>
      <c r="D63" s="7"/>
      <c r="E63" s="7"/>
      <c r="F63" s="7"/>
      <c r="G63" s="7"/>
      <c r="H63" s="7"/>
      <c r="I63" s="7"/>
      <c r="J63" s="7"/>
      <c r="K63" s="7"/>
    </row>
    <row r="64" spans="2:13" x14ac:dyDescent="0.25">
      <c r="C64" s="7"/>
      <c r="D64" s="7"/>
      <c r="E64" s="7"/>
      <c r="F64" s="7"/>
      <c r="G64" s="7"/>
      <c r="H64" s="7"/>
      <c r="I64" s="7"/>
      <c r="J64" s="7"/>
      <c r="K64" s="7"/>
    </row>
    <row r="65" spans="3:11" x14ac:dyDescent="0.25">
      <c r="C65" s="7"/>
      <c r="D65" s="7"/>
      <c r="E65" s="7"/>
      <c r="F65" s="7"/>
      <c r="G65" s="7"/>
      <c r="H65" s="7"/>
      <c r="I65" s="7"/>
      <c r="J65" s="7"/>
      <c r="K65" s="7"/>
    </row>
    <row r="66" spans="3:11" x14ac:dyDescent="0.25">
      <c r="C66" s="7"/>
      <c r="D66" s="7"/>
      <c r="E66" s="7"/>
      <c r="F66" s="7"/>
      <c r="G66" s="7"/>
      <c r="H66" s="7"/>
      <c r="I66" s="7"/>
      <c r="J66" s="7"/>
      <c r="K66" s="7"/>
    </row>
    <row r="67" spans="3:11" x14ac:dyDescent="0.25">
      <c r="C67" s="7"/>
      <c r="D67" s="7"/>
      <c r="E67" s="7"/>
      <c r="F67" s="7"/>
      <c r="G67" s="7"/>
      <c r="H67" s="7"/>
      <c r="I67" s="7"/>
      <c r="J67" s="7"/>
      <c r="K67" s="7"/>
    </row>
    <row r="68" spans="3:11" x14ac:dyDescent="0.25">
      <c r="C68" s="7"/>
      <c r="D68" s="7"/>
      <c r="E68" s="7"/>
      <c r="F68" s="7"/>
      <c r="G68" s="7"/>
      <c r="H68" s="7"/>
      <c r="I68" s="7"/>
      <c r="J68" s="7"/>
      <c r="K68" s="7"/>
    </row>
    <row r="69" spans="3:11" ht="15" customHeight="1" x14ac:dyDescent="0.25">
      <c r="C69" s="7"/>
      <c r="D69" s="7"/>
      <c r="E69" s="7"/>
      <c r="F69" s="7"/>
      <c r="G69" s="7"/>
      <c r="H69" s="7"/>
      <c r="I69" s="7"/>
      <c r="J69" s="7"/>
      <c r="K69" s="7"/>
    </row>
    <row r="70" spans="3:11" ht="15" customHeight="1" x14ac:dyDescent="0.25">
      <c r="C70" s="7"/>
      <c r="D70" s="7"/>
      <c r="E70" s="7"/>
      <c r="F70" s="7"/>
      <c r="G70" s="7"/>
      <c r="H70" s="7"/>
      <c r="I70" s="7"/>
      <c r="J70" s="7"/>
      <c r="K70" s="7"/>
    </row>
    <row r="71" spans="3:11" x14ac:dyDescent="0.25">
      <c r="C71" s="7"/>
      <c r="D71" s="7"/>
      <c r="E71" s="7"/>
      <c r="F71" s="7"/>
      <c r="G71" s="7"/>
      <c r="H71" s="7"/>
      <c r="I71" s="7"/>
      <c r="J71" s="7"/>
      <c r="K71" s="7"/>
    </row>
    <row r="72" spans="3:11" x14ac:dyDescent="0.25">
      <c r="C72" s="7"/>
      <c r="D72" s="7"/>
      <c r="E72" s="7"/>
      <c r="F72" s="7"/>
      <c r="G72" s="7"/>
      <c r="H72" s="7"/>
      <c r="I72" s="7"/>
      <c r="J72" s="7"/>
      <c r="K72" s="7"/>
    </row>
    <row r="73" spans="3:11" x14ac:dyDescent="0.25">
      <c r="C73" s="7"/>
      <c r="D73" s="7"/>
      <c r="E73" s="7"/>
      <c r="F73" s="7"/>
      <c r="G73" s="7"/>
      <c r="H73" s="7"/>
      <c r="I73" s="7"/>
      <c r="J73" s="7"/>
      <c r="K73" s="7"/>
    </row>
    <row r="74" spans="3:11" x14ac:dyDescent="0.25">
      <c r="C74" s="7"/>
      <c r="D74" s="7"/>
      <c r="E74" s="7"/>
      <c r="F74" s="7"/>
      <c r="G74" s="7"/>
      <c r="H74" s="7"/>
      <c r="I74" s="7"/>
      <c r="J74" s="7"/>
      <c r="K74" s="7"/>
    </row>
  </sheetData>
  <pageMargins left="0.7" right="0.7" top="0.75" bottom="0.75" header="0.3" footer="0.3"/>
  <pageSetup scale="3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5:P72"/>
  <sheetViews>
    <sheetView zoomScale="70" zoomScaleNormal="70" workbookViewId="0">
      <selection activeCell="J16" sqref="J16"/>
    </sheetView>
  </sheetViews>
  <sheetFormatPr defaultColWidth="9.140625" defaultRowHeight="15" x14ac:dyDescent="0.25"/>
  <cols>
    <col min="1" max="1" width="9.140625" style="3"/>
    <col min="2" max="2" width="9.28515625" style="3" customWidth="1"/>
    <col min="3" max="3" width="18.42578125" style="3" customWidth="1"/>
    <col min="4" max="4" width="13.7109375" style="3" customWidth="1"/>
    <col min="5" max="5" width="16.85546875" style="3" customWidth="1"/>
    <col min="6" max="6" width="14.42578125" style="3" customWidth="1"/>
    <col min="7" max="7" width="16" style="3" customWidth="1"/>
    <col min="8" max="8" width="20.5703125" style="3" customWidth="1"/>
    <col min="9" max="9" width="21.42578125" style="3" customWidth="1"/>
    <col min="10" max="10" width="25.5703125" style="3" customWidth="1"/>
    <col min="11" max="11" width="15.7109375" style="3" customWidth="1"/>
    <col min="12" max="13" width="16.7109375" style="3" customWidth="1"/>
    <col min="14" max="14" width="4.5703125" style="3" customWidth="1"/>
    <col min="15" max="15" width="16.85546875" style="3" customWidth="1"/>
    <col min="16" max="16" width="13" style="3" customWidth="1"/>
    <col min="17" max="17" width="17" style="3" customWidth="1"/>
    <col min="18" max="18" width="6.28515625" style="3" customWidth="1"/>
    <col min="19" max="19" width="17.28515625" style="3" customWidth="1"/>
    <col min="20" max="20" width="6.28515625" style="3" customWidth="1"/>
    <col min="21" max="21" width="14.7109375" style="3" customWidth="1"/>
    <col min="22" max="22" width="9.140625" style="3"/>
    <col min="23" max="23" width="17.42578125" style="3" customWidth="1"/>
    <col min="24" max="16384" width="9.140625" style="3"/>
  </cols>
  <sheetData>
    <row r="15" spans="3:16" ht="26.25" x14ac:dyDescent="0.4">
      <c r="O15" s="21"/>
      <c r="P15" s="19"/>
    </row>
    <row r="16" spans="3:16" ht="24" customHeight="1" x14ac:dyDescent="0.35">
      <c r="C16" s="113" t="s">
        <v>107</v>
      </c>
      <c r="D16" s="114"/>
      <c r="E16" s="115"/>
      <c r="G16" s="113" t="s">
        <v>108</v>
      </c>
      <c r="H16" s="114"/>
      <c r="I16" s="115"/>
    </row>
    <row r="17" spans="3:15" ht="33" customHeight="1" x14ac:dyDescent="0.25">
      <c r="C17" s="24" t="s">
        <v>43</v>
      </c>
      <c r="D17" s="24" t="s">
        <v>44</v>
      </c>
      <c r="E17" s="24" t="s">
        <v>39</v>
      </c>
      <c r="G17" s="24" t="s">
        <v>43</v>
      </c>
      <c r="H17" s="24" t="s">
        <v>44</v>
      </c>
      <c r="I17" s="24" t="s">
        <v>39</v>
      </c>
    </row>
    <row r="18" spans="3:15" ht="25.5" x14ac:dyDescent="0.35">
      <c r="C18" s="32">
        <v>1</v>
      </c>
      <c r="D18" s="33">
        <v>150000</v>
      </c>
      <c r="E18" s="33" t="s">
        <v>96</v>
      </c>
      <c r="G18" s="32">
        <v>1</v>
      </c>
      <c r="H18" s="33">
        <v>150000</v>
      </c>
      <c r="I18" s="33" t="s">
        <v>96</v>
      </c>
      <c r="O18" s="20"/>
    </row>
    <row r="19" spans="3:15" ht="27" customHeight="1" x14ac:dyDescent="0.25">
      <c r="C19" s="32">
        <v>2</v>
      </c>
      <c r="D19" s="33">
        <v>160000</v>
      </c>
      <c r="E19" s="33">
        <v>140000</v>
      </c>
      <c r="G19" s="32">
        <v>2</v>
      </c>
      <c r="H19" s="33">
        <v>160000</v>
      </c>
      <c r="I19" s="33">
        <v>140000</v>
      </c>
    </row>
    <row r="20" spans="3:15" ht="27" customHeight="1" x14ac:dyDescent="0.25">
      <c r="C20" s="32">
        <v>3</v>
      </c>
      <c r="D20" s="33">
        <v>130000</v>
      </c>
      <c r="E20" s="33">
        <v>141038</v>
      </c>
      <c r="G20" s="32">
        <v>3</v>
      </c>
      <c r="H20" s="33">
        <v>130000</v>
      </c>
      <c r="I20" s="33">
        <v>141038</v>
      </c>
    </row>
    <row r="21" spans="3:15" ht="34.9" customHeight="1" x14ac:dyDescent="0.25">
      <c r="C21" s="32">
        <v>4</v>
      </c>
      <c r="D21" s="33">
        <v>120000</v>
      </c>
      <c r="E21" s="33">
        <v>137169</v>
      </c>
      <c r="G21" s="32">
        <v>4</v>
      </c>
      <c r="H21" s="33">
        <v>120000</v>
      </c>
      <c r="I21" s="33">
        <v>137169</v>
      </c>
    </row>
    <row r="22" spans="3:15" ht="27.6" customHeight="1" x14ac:dyDescent="0.25">
      <c r="C22" s="32">
        <v>5</v>
      </c>
      <c r="D22" s="33">
        <v>140000</v>
      </c>
      <c r="E22" s="33">
        <v>133894</v>
      </c>
      <c r="G22" s="32">
        <v>5</v>
      </c>
      <c r="H22" s="33">
        <v>140000</v>
      </c>
      <c r="I22" s="33">
        <v>133894</v>
      </c>
    </row>
    <row r="23" spans="3:15" ht="28.9" customHeight="1" x14ac:dyDescent="0.25">
      <c r="C23" s="32">
        <v>6</v>
      </c>
      <c r="D23" s="33">
        <v>144000</v>
      </c>
      <c r="E23" s="33">
        <v>132704</v>
      </c>
      <c r="G23" s="32">
        <v>6</v>
      </c>
      <c r="H23" s="33">
        <v>144000</v>
      </c>
      <c r="I23" s="33">
        <v>132704</v>
      </c>
    </row>
    <row r="24" spans="3:15" ht="28.15" customHeight="1" x14ac:dyDescent="0.25">
      <c r="C24" s="32">
        <v>7</v>
      </c>
      <c r="D24" s="33">
        <v>157000</v>
      </c>
      <c r="E24" s="33">
        <v>133632</v>
      </c>
      <c r="G24" s="32">
        <v>7</v>
      </c>
      <c r="H24" s="33">
        <v>157000</v>
      </c>
      <c r="I24" s="33">
        <v>133632</v>
      </c>
    </row>
    <row r="25" spans="3:15" ht="28.15" customHeight="1" x14ac:dyDescent="0.25">
      <c r="C25" s="32">
        <v>8</v>
      </c>
      <c r="D25" s="33">
        <v>137000</v>
      </c>
      <c r="E25" s="33">
        <v>134585</v>
      </c>
      <c r="G25" s="32">
        <v>8</v>
      </c>
      <c r="H25" s="33">
        <v>137000</v>
      </c>
      <c r="I25" s="33">
        <v>134585</v>
      </c>
    </row>
    <row r="26" spans="3:15" ht="25.15" customHeight="1" x14ac:dyDescent="0.25">
      <c r="C26" s="32">
        <v>9</v>
      </c>
      <c r="D26" s="33">
        <v>110000</v>
      </c>
      <c r="E26" s="33">
        <v>132446</v>
      </c>
      <c r="G26" s="32">
        <v>9</v>
      </c>
      <c r="H26" s="33">
        <v>110000</v>
      </c>
      <c r="I26" s="33">
        <v>132446</v>
      </c>
    </row>
    <row r="27" spans="3:15" ht="25.9" customHeight="1" x14ac:dyDescent="0.25">
      <c r="C27" s="32">
        <v>10</v>
      </c>
      <c r="D27" s="33">
        <v>117000</v>
      </c>
      <c r="E27" s="33">
        <v>125362</v>
      </c>
      <c r="G27" s="32">
        <v>10</v>
      </c>
      <c r="H27" s="33">
        <v>117000</v>
      </c>
      <c r="I27" s="33">
        <v>125362</v>
      </c>
    </row>
    <row r="28" spans="3:15" ht="33" customHeight="1" x14ac:dyDescent="0.25">
      <c r="C28" s="32">
        <v>11</v>
      </c>
      <c r="D28" s="33">
        <v>120000</v>
      </c>
      <c r="E28" s="33">
        <v>119259</v>
      </c>
      <c r="G28" s="32">
        <v>11</v>
      </c>
      <c r="H28" s="33">
        <v>120000</v>
      </c>
      <c r="I28" s="33">
        <v>119259</v>
      </c>
    </row>
    <row r="29" spans="3:15" ht="24" customHeight="1" x14ac:dyDescent="0.25"/>
    <row r="30" spans="3:15" ht="25.15" customHeight="1" x14ac:dyDescent="0.25"/>
    <row r="31" spans="3:15" ht="16.899999999999999" customHeight="1" x14ac:dyDescent="0.25"/>
    <row r="32" spans="3:15" ht="19.899999999999999" customHeight="1" x14ac:dyDescent="0.25"/>
    <row r="33" spans="3:13" ht="18.600000000000001" customHeight="1" x14ac:dyDescent="0.25"/>
    <row r="34" spans="3:13" ht="18" customHeight="1" x14ac:dyDescent="0.25"/>
    <row r="35" spans="3:13" ht="18" customHeight="1" x14ac:dyDescent="0.25"/>
    <row r="36" spans="3:13" ht="15.6" customHeight="1" x14ac:dyDescent="0.25">
      <c r="F36" s="7"/>
      <c r="G36" s="7"/>
      <c r="H36" s="7"/>
      <c r="I36" s="7"/>
      <c r="J36" s="7"/>
      <c r="K36" s="7"/>
    </row>
    <row r="37" spans="3:13" ht="15.6" customHeight="1" x14ac:dyDescent="0.25">
      <c r="E37" s="7"/>
      <c r="F37" s="7"/>
      <c r="G37" s="7"/>
      <c r="H37" s="7"/>
      <c r="I37" s="7"/>
      <c r="J37" s="7"/>
      <c r="K37" s="7"/>
    </row>
    <row r="38" spans="3:13" x14ac:dyDescent="0.25">
      <c r="E38" s="7"/>
      <c r="F38" s="7"/>
      <c r="G38" s="7"/>
      <c r="H38" s="7"/>
      <c r="I38" s="7"/>
      <c r="J38" s="7"/>
      <c r="K38" s="7"/>
    </row>
    <row r="39" spans="3:13" ht="51.6" customHeight="1" x14ac:dyDescent="0.25">
      <c r="E39" s="7"/>
      <c r="F39" s="7"/>
      <c r="G39" s="7"/>
      <c r="H39" s="7"/>
      <c r="I39" s="7"/>
      <c r="J39" s="7"/>
      <c r="K39" s="7"/>
    </row>
    <row r="40" spans="3:13" ht="24" customHeight="1" x14ac:dyDescent="0.25">
      <c r="E40" s="7"/>
      <c r="F40" s="7"/>
      <c r="G40" s="7"/>
      <c r="H40" s="7"/>
      <c r="I40" s="7"/>
      <c r="J40" s="7"/>
      <c r="K40" s="7"/>
    </row>
    <row r="41" spans="3:13" ht="24.6" customHeight="1" x14ac:dyDescent="0.25">
      <c r="E41" s="7"/>
      <c r="F41" s="7"/>
      <c r="G41" s="7"/>
      <c r="H41" s="7"/>
      <c r="I41" s="7"/>
      <c r="J41" s="7"/>
      <c r="K41" s="7"/>
    </row>
    <row r="42" spans="3:13" ht="22.15" customHeight="1" x14ac:dyDescent="0.25">
      <c r="E42" s="7"/>
      <c r="F42" s="7"/>
      <c r="G42" s="7"/>
      <c r="H42" s="7"/>
      <c r="I42" s="7"/>
      <c r="J42" s="7"/>
      <c r="K42" s="7"/>
    </row>
    <row r="43" spans="3:13" ht="21.6" customHeight="1" x14ac:dyDescent="0.25">
      <c r="E43" s="7"/>
      <c r="F43" s="7"/>
      <c r="G43" s="7"/>
      <c r="H43" s="7"/>
      <c r="I43" s="7"/>
      <c r="J43" s="7"/>
      <c r="K43" s="7"/>
      <c r="M43" s="2"/>
    </row>
    <row r="44" spans="3:13" ht="27.6" customHeight="1" x14ac:dyDescent="0.25">
      <c r="E44" s="7"/>
      <c r="F44" s="7"/>
      <c r="G44" s="7"/>
      <c r="H44" s="7"/>
      <c r="I44" s="7"/>
      <c r="J44" s="7"/>
      <c r="K44" s="7"/>
      <c r="M44" s="4"/>
    </row>
    <row r="45" spans="3:13" x14ac:dyDescent="0.25">
      <c r="C45" s="7"/>
      <c r="D45" s="7"/>
      <c r="E45" s="7"/>
      <c r="F45" s="7"/>
      <c r="G45" s="7"/>
      <c r="H45" s="7"/>
      <c r="I45" s="7"/>
      <c r="J45" s="7"/>
      <c r="K45" s="7"/>
      <c r="M45" s="4"/>
    </row>
    <row r="46" spans="3:13" x14ac:dyDescent="0.25">
      <c r="C46" s="7"/>
      <c r="D46" s="7"/>
      <c r="E46" s="7"/>
      <c r="F46" s="7"/>
      <c r="G46" s="7"/>
      <c r="H46" s="7"/>
      <c r="I46" s="7"/>
      <c r="J46" s="7"/>
      <c r="K46" s="7"/>
      <c r="M46" s="4"/>
    </row>
    <row r="47" spans="3:13" x14ac:dyDescent="0.25">
      <c r="C47" s="7"/>
      <c r="D47" s="7"/>
      <c r="E47" s="7"/>
      <c r="F47" s="7"/>
      <c r="G47" s="7"/>
      <c r="H47" s="7"/>
      <c r="I47" s="7"/>
      <c r="J47" s="7"/>
      <c r="M47" s="4"/>
    </row>
    <row r="48" spans="3:13" ht="15" customHeight="1" x14ac:dyDescent="0.25">
      <c r="C48" s="7"/>
      <c r="D48" s="7"/>
      <c r="E48" s="7"/>
      <c r="F48" s="7"/>
      <c r="G48" s="7"/>
      <c r="H48" s="7"/>
      <c r="I48" s="7"/>
      <c r="J48" s="7"/>
      <c r="M48" s="4"/>
    </row>
    <row r="49" spans="2:13" ht="14.45" customHeight="1" x14ac:dyDescent="0.25">
      <c r="B49" s="6"/>
      <c r="C49" s="7"/>
      <c r="D49" s="7"/>
      <c r="E49" s="7"/>
      <c r="F49" s="7"/>
      <c r="G49" s="7"/>
      <c r="H49" s="7"/>
      <c r="I49" s="7"/>
      <c r="J49" s="7"/>
      <c r="K49" s="7"/>
      <c r="M49" s="4"/>
    </row>
    <row r="50" spans="2:13" ht="14.45" customHeight="1" x14ac:dyDescent="0.25">
      <c r="B50" s="6"/>
      <c r="C50" s="7"/>
      <c r="D50" s="7"/>
      <c r="E50" s="7"/>
      <c r="F50" s="7"/>
      <c r="G50" s="7"/>
      <c r="H50" s="7"/>
      <c r="I50" s="7"/>
      <c r="J50" s="7"/>
      <c r="K50" s="7"/>
      <c r="M50" s="4"/>
    </row>
    <row r="51" spans="2:13" x14ac:dyDescent="0.25">
      <c r="C51" s="7"/>
      <c r="D51" s="7"/>
      <c r="E51" s="7"/>
      <c r="F51" s="7"/>
      <c r="G51" s="7"/>
      <c r="H51" s="7"/>
      <c r="I51" s="7"/>
      <c r="J51" s="7"/>
      <c r="K51" s="7"/>
      <c r="M51" s="4"/>
    </row>
    <row r="52" spans="2:13" x14ac:dyDescent="0.25">
      <c r="C52" s="7"/>
      <c r="D52" s="7"/>
      <c r="E52" s="7"/>
      <c r="F52" s="7"/>
      <c r="G52" s="7"/>
      <c r="H52" s="7"/>
      <c r="I52" s="7"/>
      <c r="J52" s="7"/>
      <c r="K52" s="7"/>
      <c r="M52" s="4"/>
    </row>
    <row r="53" spans="2:13" x14ac:dyDescent="0.25">
      <c r="C53" s="7"/>
      <c r="D53" s="7"/>
      <c r="E53" s="7"/>
      <c r="F53" s="7"/>
      <c r="G53" s="7"/>
      <c r="H53" s="7"/>
      <c r="I53" s="7"/>
      <c r="J53" s="7"/>
      <c r="K53" s="7"/>
    </row>
    <row r="54" spans="2:13" x14ac:dyDescent="0.25">
      <c r="C54" s="7"/>
      <c r="D54" s="7"/>
      <c r="E54" s="7"/>
      <c r="F54" s="7"/>
      <c r="G54" s="7"/>
      <c r="H54" s="7"/>
      <c r="I54" s="7"/>
      <c r="J54" s="7"/>
      <c r="K54" s="7"/>
    </row>
    <row r="55" spans="2:13" x14ac:dyDescent="0.25">
      <c r="C55" s="7"/>
      <c r="D55" s="7"/>
      <c r="E55" s="7"/>
      <c r="F55" s="7"/>
      <c r="G55" s="7"/>
      <c r="H55" s="7"/>
      <c r="I55" s="7"/>
      <c r="J55" s="7"/>
      <c r="K55" s="7"/>
    </row>
    <row r="56" spans="2:13" x14ac:dyDescent="0.25">
      <c r="C56" s="7"/>
      <c r="D56" s="7"/>
      <c r="E56" s="7"/>
      <c r="F56" s="7"/>
      <c r="G56" s="7"/>
      <c r="H56" s="7"/>
      <c r="I56" s="7"/>
      <c r="J56" s="7"/>
      <c r="K56" s="7"/>
    </row>
    <row r="57" spans="2:13" x14ac:dyDescent="0.25">
      <c r="C57" s="7"/>
      <c r="D57" s="7"/>
      <c r="E57" s="7"/>
      <c r="F57" s="7"/>
      <c r="G57" s="7"/>
      <c r="H57" s="7"/>
      <c r="I57" s="7"/>
      <c r="J57" s="7"/>
      <c r="K57" s="7"/>
    </row>
    <row r="58" spans="2:13" x14ac:dyDescent="0.25">
      <c r="C58" s="7"/>
      <c r="D58" s="7"/>
      <c r="E58" s="7"/>
      <c r="F58" s="7"/>
      <c r="G58" s="7"/>
      <c r="H58" s="7"/>
      <c r="I58" s="7"/>
      <c r="J58" s="7"/>
      <c r="K58" s="7"/>
    </row>
    <row r="59" spans="2:13" x14ac:dyDescent="0.25">
      <c r="C59" s="7"/>
      <c r="D59" s="7"/>
      <c r="E59" s="7"/>
      <c r="F59" s="7"/>
      <c r="G59" s="7"/>
      <c r="H59" s="7"/>
      <c r="I59" s="7"/>
      <c r="J59" s="7"/>
      <c r="K59" s="7"/>
    </row>
    <row r="60" spans="2:13" x14ac:dyDescent="0.25">
      <c r="C60" s="7"/>
      <c r="D60" s="7"/>
      <c r="E60" s="7"/>
      <c r="F60" s="7"/>
      <c r="G60" s="7"/>
      <c r="H60" s="7"/>
      <c r="I60" s="7"/>
      <c r="J60" s="7"/>
      <c r="K60" s="7"/>
    </row>
    <row r="61" spans="2:13" x14ac:dyDescent="0.25">
      <c r="C61" s="7"/>
      <c r="D61" s="7"/>
      <c r="E61" s="7"/>
      <c r="F61" s="7"/>
      <c r="G61" s="7"/>
      <c r="H61" s="7"/>
      <c r="I61" s="7"/>
      <c r="J61" s="7"/>
      <c r="K61" s="7"/>
    </row>
    <row r="62" spans="2:13" x14ac:dyDescent="0.25">
      <c r="C62" s="7"/>
      <c r="D62" s="7"/>
      <c r="E62" s="7"/>
      <c r="F62" s="7"/>
      <c r="G62" s="7"/>
      <c r="H62" s="7"/>
      <c r="I62" s="7"/>
      <c r="J62" s="7"/>
      <c r="K62" s="7"/>
    </row>
    <row r="63" spans="2:13" x14ac:dyDescent="0.25">
      <c r="C63" s="7"/>
      <c r="D63" s="7"/>
      <c r="E63" s="7"/>
      <c r="F63" s="7"/>
      <c r="G63" s="7"/>
      <c r="H63" s="7"/>
      <c r="I63" s="7"/>
      <c r="J63" s="7"/>
      <c r="K63" s="7"/>
    </row>
    <row r="64" spans="2:13" x14ac:dyDescent="0.25">
      <c r="C64" s="7"/>
      <c r="D64" s="7"/>
      <c r="E64" s="7"/>
      <c r="F64" s="7"/>
      <c r="G64" s="7"/>
      <c r="H64" s="7"/>
      <c r="I64" s="7"/>
      <c r="J64" s="7"/>
      <c r="K64" s="7"/>
    </row>
    <row r="65" spans="3:11" x14ac:dyDescent="0.25">
      <c r="C65" s="7"/>
      <c r="D65" s="7"/>
      <c r="E65" s="7"/>
      <c r="F65" s="7"/>
      <c r="G65" s="7"/>
      <c r="H65" s="7"/>
      <c r="I65" s="7"/>
      <c r="J65" s="7"/>
      <c r="K65" s="7"/>
    </row>
    <row r="66" spans="3:11" x14ac:dyDescent="0.25">
      <c r="C66" s="7"/>
      <c r="D66" s="7"/>
      <c r="E66" s="7"/>
      <c r="F66" s="7"/>
      <c r="G66" s="7"/>
      <c r="H66" s="7"/>
      <c r="I66" s="7"/>
      <c r="J66" s="7"/>
      <c r="K66" s="7"/>
    </row>
    <row r="67" spans="3:11" ht="15" customHeight="1" x14ac:dyDescent="0.25">
      <c r="C67" s="7"/>
      <c r="D67" s="7"/>
      <c r="E67" s="7"/>
      <c r="F67" s="7"/>
      <c r="G67" s="7"/>
      <c r="H67" s="7"/>
      <c r="I67" s="7"/>
      <c r="J67" s="7"/>
      <c r="K67" s="7"/>
    </row>
    <row r="68" spans="3:11" ht="15" customHeight="1" x14ac:dyDescent="0.25">
      <c r="C68" s="7"/>
      <c r="D68" s="7"/>
      <c r="E68" s="7"/>
      <c r="F68" s="7"/>
      <c r="G68" s="7"/>
      <c r="H68" s="7"/>
      <c r="I68" s="7"/>
      <c r="J68" s="7"/>
      <c r="K68" s="7"/>
    </row>
    <row r="69" spans="3:11" x14ac:dyDescent="0.25">
      <c r="C69" s="7"/>
      <c r="D69" s="7"/>
      <c r="E69" s="7"/>
      <c r="F69" s="7"/>
      <c r="G69" s="7"/>
      <c r="H69" s="7"/>
      <c r="I69" s="7"/>
      <c r="J69" s="7"/>
      <c r="K69" s="7"/>
    </row>
    <row r="70" spans="3:11" x14ac:dyDescent="0.25">
      <c r="C70" s="7"/>
      <c r="D70" s="7"/>
      <c r="E70" s="7"/>
      <c r="F70" s="7"/>
      <c r="G70" s="7"/>
      <c r="H70" s="7"/>
      <c r="I70" s="7"/>
      <c r="J70" s="7"/>
      <c r="K70" s="7"/>
    </row>
    <row r="71" spans="3:11" x14ac:dyDescent="0.25">
      <c r="C71" s="7"/>
      <c r="D71" s="7"/>
      <c r="E71" s="7"/>
      <c r="F71" s="7"/>
      <c r="G71" s="7"/>
      <c r="H71" s="7"/>
      <c r="I71" s="7"/>
      <c r="J71" s="7"/>
      <c r="K71" s="7"/>
    </row>
    <row r="72" spans="3:11" x14ac:dyDescent="0.25">
      <c r="C72" s="7"/>
      <c r="D72" s="7"/>
      <c r="E72" s="7"/>
      <c r="F72" s="7"/>
      <c r="G72" s="7"/>
      <c r="H72" s="7"/>
      <c r="I72" s="7"/>
      <c r="J72" s="7"/>
      <c r="K72" s="7"/>
    </row>
  </sheetData>
  <mergeCells count="2">
    <mergeCell ref="C16:E16"/>
    <mergeCell ref="G16:I16"/>
  </mergeCells>
  <pageMargins left="0.7" right="0.7" top="0.75" bottom="0.75" header="0.3" footer="0.3"/>
  <pageSetup scale="3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BE9AD-BCF1-476D-80A4-B517F0DCF946}">
  <sheetPr>
    <pageSetUpPr fitToPage="1"/>
  </sheetPr>
  <dimension ref="M10:W61"/>
  <sheetViews>
    <sheetView zoomScale="50" zoomScaleNormal="50" workbookViewId="0">
      <selection activeCell="V12" sqref="V12"/>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8.5703125" style="3" customWidth="1"/>
    <col min="15" max="15" width="13.140625" style="3" customWidth="1"/>
    <col min="16" max="16" width="9.28515625" style="3" customWidth="1"/>
    <col min="17" max="17" width="9" style="3" customWidth="1"/>
    <col min="18" max="18" width="11.42578125" style="3" customWidth="1"/>
    <col min="19" max="19" width="12.85546875" style="3" customWidth="1"/>
    <col min="20" max="21" width="10.28515625" style="3" customWidth="1"/>
    <col min="22" max="23" width="9.28515625" style="3" customWidth="1"/>
    <col min="24" max="16384" width="9.140625" style="3"/>
  </cols>
  <sheetData>
    <row r="10" spans="14:23" ht="31.5" x14ac:dyDescent="0.5">
      <c r="V10" s="118"/>
      <c r="W10" s="118"/>
    </row>
    <row r="11" spans="14:23" x14ac:dyDescent="0.25">
      <c r="N11" s="119">
        <f>1.12^2</f>
        <v>1.2544000000000002</v>
      </c>
      <c r="O11" s="120"/>
    </row>
    <row r="12" spans="14:23" x14ac:dyDescent="0.25">
      <c r="N12" s="121"/>
      <c r="O12" s="122"/>
    </row>
    <row r="16" spans="14:23" x14ac:dyDescent="0.25">
      <c r="R16" s="123">
        <f>_xlfn.CHISQ.INV(0.99,2)</f>
        <v>9.2103403719761818</v>
      </c>
      <c r="S16" s="124"/>
    </row>
    <row r="17" spans="14:19" x14ac:dyDescent="0.25">
      <c r="R17" s="125"/>
      <c r="S17" s="126"/>
    </row>
    <row r="24" spans="14:19" x14ac:dyDescent="0.25">
      <c r="N24" s="127"/>
      <c r="O24" s="127"/>
    </row>
    <row r="25" spans="14:19" ht="21" customHeight="1" x14ac:dyDescent="0.25">
      <c r="N25" s="127"/>
      <c r="O25" s="127"/>
    </row>
    <row r="26" spans="14:19" ht="21" customHeight="1" x14ac:dyDescent="0.25">
      <c r="N26" s="127"/>
      <c r="O26" s="127"/>
    </row>
    <row r="27" spans="14:19" ht="33.6" customHeight="1" x14ac:dyDescent="0.25"/>
    <row r="28" spans="14:19" ht="21" customHeight="1" x14ac:dyDescent="0.25"/>
    <row r="29" spans="14:19" ht="21" customHeight="1" x14ac:dyDescent="0.25"/>
    <row r="30" spans="14:19" ht="21" customHeight="1" x14ac:dyDescent="0.25"/>
    <row r="31" spans="14:19" ht="21" customHeight="1" x14ac:dyDescent="0.25"/>
    <row r="32" spans="14:19" ht="21" customHeight="1" x14ac:dyDescent="0.25"/>
    <row r="33" spans="13:13" ht="24.6" customHeight="1" x14ac:dyDescent="0.25"/>
    <row r="34" spans="13:13" ht="23.45" customHeight="1" x14ac:dyDescent="0.25"/>
    <row r="35" spans="13:13" ht="21" customHeight="1" x14ac:dyDescent="0.25"/>
    <row r="36" spans="13:13" ht="25.15" customHeight="1" x14ac:dyDescent="0.25"/>
    <row r="37" spans="13:13" ht="22.9" customHeight="1" x14ac:dyDescent="0.25"/>
    <row r="38" spans="13:13" ht="21.6" customHeight="1" x14ac:dyDescent="0.25"/>
    <row r="40" spans="13:13" ht="22.9" customHeight="1" x14ac:dyDescent="0.25"/>
    <row r="41" spans="13:13" ht="18.600000000000001" customHeight="1" x14ac:dyDescent="0.25"/>
    <row r="42" spans="13:13" ht="18.600000000000001" customHeight="1" x14ac:dyDescent="0.25"/>
    <row r="43" spans="13:13" ht="19.149999999999999" customHeight="1" x14ac:dyDescent="0.25">
      <c r="M43" s="116">
        <f>((100*0.4) +(100*0.7) +(200*0.5))/(100+100+200)</f>
        <v>0.52500000000000002</v>
      </c>
    </row>
    <row r="44" spans="13:13" ht="16.899999999999999" customHeight="1" x14ac:dyDescent="0.25">
      <c r="M44" s="117"/>
    </row>
    <row r="45" spans="13:13" ht="15" customHeight="1" x14ac:dyDescent="0.25">
      <c r="M45" s="4"/>
    </row>
    <row r="46" spans="13:13" x14ac:dyDescent="0.25">
      <c r="M46" s="4"/>
    </row>
    <row r="47" spans="13:13" x14ac:dyDescent="0.25">
      <c r="M47" s="4"/>
    </row>
    <row r="48" spans="13:13" x14ac:dyDescent="0.25">
      <c r="M48" s="4"/>
    </row>
    <row r="49" spans="13:13" x14ac:dyDescent="0.25">
      <c r="M49" s="4"/>
    </row>
    <row r="50" spans="13:13" ht="31.9" customHeight="1" x14ac:dyDescent="0.25">
      <c r="M50" s="52">
        <f>(0.4-0.525)/(SQRT(0.525*(1-0.525)/100))</f>
        <v>-2.5031308716087945</v>
      </c>
    </row>
    <row r="51" spans="13:13" ht="14.45" customHeight="1" x14ac:dyDescent="0.25"/>
    <row r="53" spans="13:13" ht="31.5" x14ac:dyDescent="0.25">
      <c r="M53" s="52">
        <f>(0.7-0.525)/(SQRT(0.525*(1-0.525)/100))</f>
        <v>3.5043832202523109</v>
      </c>
    </row>
    <row r="56" spans="13:13" ht="32.450000000000003" customHeight="1" x14ac:dyDescent="0.25">
      <c r="M56" s="52">
        <f>(0.5-0.525)/(SQRT(0.525*(1-0.525)/200))</f>
        <v>-0.70799232540478929</v>
      </c>
    </row>
    <row r="57" spans="13:13" ht="14.45" customHeight="1" x14ac:dyDescent="0.25"/>
    <row r="58" spans="13:13" ht="14.45" customHeight="1" x14ac:dyDescent="0.25"/>
    <row r="61" spans="13:13" ht="31.5" x14ac:dyDescent="0.25">
      <c r="M61" s="53">
        <f>(-2.5031)^2+(3.5044)^2+(0.708)^2</f>
        <v>19.047592969999997</v>
      </c>
    </row>
  </sheetData>
  <mergeCells count="7">
    <mergeCell ref="M43:M44"/>
    <mergeCell ref="V10:W10"/>
    <mergeCell ref="N11:O12"/>
    <mergeCell ref="R16:S17"/>
    <mergeCell ref="N24:O24"/>
    <mergeCell ref="N25:O25"/>
    <mergeCell ref="N26:O26"/>
  </mergeCells>
  <pageMargins left="0.7" right="0.7" top="0.75" bottom="0.75" header="0.3" footer="0.3"/>
  <pageSetup scale="41"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N11:O58"/>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8.5703125" style="3" customWidth="1"/>
    <col min="15" max="15" width="13.140625" style="3" customWidth="1"/>
    <col min="16" max="16" width="9.28515625" style="3" customWidth="1"/>
    <col min="17" max="17" width="9" style="3" customWidth="1"/>
    <col min="18" max="18" width="11.42578125" style="3" customWidth="1"/>
    <col min="19" max="19" width="12.85546875" style="3" customWidth="1"/>
    <col min="20" max="21" width="10.28515625" style="3" customWidth="1"/>
    <col min="22" max="23" width="9.28515625" style="3" customWidth="1"/>
    <col min="24" max="16384" width="9.140625" style="3"/>
  </cols>
  <sheetData>
    <row r="11" ht="14.45" customHeight="1" x14ac:dyDescent="0.25"/>
    <row r="12" ht="14.45" customHeight="1" x14ac:dyDescent="0.25"/>
    <row r="16" ht="14.45" customHeight="1" x14ac:dyDescent="0.25"/>
    <row r="17" spans="14:15" ht="14.45" customHeight="1" x14ac:dyDescent="0.25"/>
    <row r="24" spans="14:15" x14ac:dyDescent="0.25">
      <c r="N24" s="127"/>
      <c r="O24" s="127"/>
    </row>
    <row r="25" spans="14:15" ht="21" customHeight="1" x14ac:dyDescent="0.25">
      <c r="N25" s="127"/>
      <c r="O25" s="127"/>
    </row>
    <row r="26" spans="14:15" ht="21" customHeight="1" x14ac:dyDescent="0.25">
      <c r="N26" s="127"/>
      <c r="O26" s="127"/>
    </row>
    <row r="27" spans="14:15" ht="33.6" customHeight="1" x14ac:dyDescent="0.25"/>
    <row r="28" spans="14:15" ht="21" customHeight="1" x14ac:dyDescent="0.25"/>
    <row r="29" spans="14:15" ht="21" customHeight="1" x14ac:dyDescent="0.25"/>
    <row r="30" spans="14:15" ht="21" customHeight="1" x14ac:dyDescent="0.25"/>
    <row r="31" spans="14:15" ht="21" customHeight="1" x14ac:dyDescent="0.25"/>
    <row r="32" spans="14:15" ht="21" customHeight="1" x14ac:dyDescent="0.25"/>
    <row r="33" ht="24.6" customHeight="1" x14ac:dyDescent="0.25"/>
    <row r="34" ht="23.45" customHeight="1" x14ac:dyDescent="0.25"/>
    <row r="35" ht="21" customHeight="1" x14ac:dyDescent="0.25"/>
    <row r="36" ht="25.15" customHeight="1" x14ac:dyDescent="0.25"/>
    <row r="37" ht="22.9" customHeight="1" x14ac:dyDescent="0.25"/>
    <row r="38" ht="21.6" customHeight="1" x14ac:dyDescent="0.25"/>
    <row r="40" ht="22.9" customHeight="1" x14ac:dyDescent="0.25"/>
    <row r="41" ht="18.600000000000001" customHeight="1" x14ac:dyDescent="0.25"/>
    <row r="42" ht="18.600000000000001" customHeight="1" x14ac:dyDescent="0.25"/>
    <row r="43" ht="19.149999999999999" customHeight="1" x14ac:dyDescent="0.25"/>
    <row r="44" ht="16.899999999999999" customHeight="1" x14ac:dyDescent="0.25"/>
    <row r="45" ht="15" customHeight="1" x14ac:dyDescent="0.25"/>
    <row r="50" ht="31.9" customHeight="1" x14ac:dyDescent="0.25"/>
    <row r="51" ht="14.45" customHeight="1" x14ac:dyDescent="0.25"/>
    <row r="56" ht="32.450000000000003" customHeight="1" x14ac:dyDescent="0.25"/>
    <row r="57" ht="14.45" customHeight="1" x14ac:dyDescent="0.25"/>
    <row r="58" ht="14.45" customHeight="1" x14ac:dyDescent="0.25"/>
  </sheetData>
  <mergeCells count="3">
    <mergeCell ref="N24:O24"/>
    <mergeCell ref="N25:O25"/>
    <mergeCell ref="N26:O26"/>
  </mergeCells>
  <pageMargins left="0.7" right="0.7" top="0.75" bottom="0.75" header="0.3" footer="0.3"/>
  <pageSetup scale="41"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E8AC6-5A2B-4890-BAC0-0C6BD2FD63EA}">
  <sheetPr>
    <pageSetUpPr fitToPage="1"/>
  </sheetPr>
  <dimension ref="C13:Q76"/>
  <sheetViews>
    <sheetView zoomScale="70" zoomScaleNormal="70" zoomScaleSheetLayoutView="40" workbookViewId="0"/>
  </sheetViews>
  <sheetFormatPr defaultColWidth="9.140625" defaultRowHeight="15" x14ac:dyDescent="0.25"/>
  <cols>
    <col min="1" max="1" width="9.140625" style="3"/>
    <col min="2" max="2" width="9.28515625" style="3" customWidth="1"/>
    <col min="3" max="3" width="18.42578125" style="3" customWidth="1"/>
    <col min="4" max="4" width="11.85546875" style="3" customWidth="1"/>
    <col min="5" max="5" width="13.42578125" style="3" customWidth="1"/>
    <col min="6" max="6" width="14.28515625" style="3" customWidth="1"/>
    <col min="7" max="7" width="14.42578125" style="3" customWidth="1"/>
    <col min="8" max="8" width="26.7109375" style="3" customWidth="1"/>
    <col min="9" max="9" width="37.140625" style="3" customWidth="1"/>
    <col min="10" max="10" width="22.7109375" style="3" customWidth="1"/>
    <col min="11" max="11" width="15.85546875" style="3" customWidth="1"/>
    <col min="12" max="12" width="14.42578125" style="3" customWidth="1"/>
    <col min="13" max="13" width="14.5703125" style="3" customWidth="1"/>
    <col min="14" max="14" width="6.28515625" style="3" customWidth="1"/>
    <col min="15" max="15" width="8.28515625" style="3" customWidth="1"/>
    <col min="16" max="16" width="9.140625" style="3"/>
    <col min="17" max="17" width="7.42578125" style="3" customWidth="1"/>
    <col min="18" max="18" width="9.140625" style="3"/>
    <col min="19" max="19" width="11.5703125" style="3" customWidth="1"/>
    <col min="20" max="20" width="17.140625" style="3" customWidth="1"/>
    <col min="21" max="21" width="10.5703125" style="3" customWidth="1"/>
    <col min="22" max="16384" width="9.140625" style="3"/>
  </cols>
  <sheetData>
    <row r="13" spans="9:9" ht="32.25" x14ac:dyDescent="0.4">
      <c r="I13" s="13"/>
    </row>
    <row r="14" spans="9:9" ht="30" customHeight="1" x14ac:dyDescent="0.25"/>
    <row r="16" spans="9:9" ht="28.15" customHeight="1" x14ac:dyDescent="0.25"/>
    <row r="18" spans="4:13" ht="27.75" customHeight="1" thickBot="1" x14ac:dyDescent="0.3"/>
    <row r="19" spans="4:13" ht="63" customHeight="1" thickBot="1" x14ac:dyDescent="0.3">
      <c r="D19" s="40" t="s">
        <v>46</v>
      </c>
      <c r="E19" s="40" t="s">
        <v>47</v>
      </c>
      <c r="F19" s="40" t="s">
        <v>48</v>
      </c>
      <c r="G19" s="40" t="s">
        <v>69</v>
      </c>
      <c r="I19" s="45" t="s">
        <v>70</v>
      </c>
      <c r="J19" s="45" t="s">
        <v>46</v>
      </c>
      <c r="K19" s="45" t="s">
        <v>47</v>
      </c>
      <c r="L19" s="45" t="s">
        <v>48</v>
      </c>
      <c r="M19" s="45" t="s">
        <v>69</v>
      </c>
    </row>
    <row r="20" spans="4:13" ht="27.75" customHeight="1" thickBot="1" x14ac:dyDescent="0.3">
      <c r="D20" s="39">
        <v>63</v>
      </c>
      <c r="E20" s="41">
        <v>1605</v>
      </c>
      <c r="F20" s="42">
        <v>35</v>
      </c>
      <c r="G20" s="42">
        <v>3</v>
      </c>
      <c r="I20" s="46" t="s">
        <v>46</v>
      </c>
      <c r="J20" s="46">
        <v>1</v>
      </c>
      <c r="K20" s="46"/>
      <c r="L20" s="46"/>
      <c r="M20" s="46"/>
    </row>
    <row r="21" spans="4:13" ht="27.75" customHeight="1" thickBot="1" x14ac:dyDescent="0.3">
      <c r="D21" s="39">
        <v>65.099999999999994</v>
      </c>
      <c r="E21" s="41">
        <v>2489</v>
      </c>
      <c r="F21" s="42">
        <v>45</v>
      </c>
      <c r="G21" s="42">
        <v>4</v>
      </c>
      <c r="I21" s="46" t="s">
        <v>47</v>
      </c>
      <c r="J21" s="46">
        <v>0.79405922424296382</v>
      </c>
      <c r="K21" s="46">
        <v>1</v>
      </c>
      <c r="L21" s="46"/>
      <c r="M21" s="46"/>
    </row>
    <row r="22" spans="4:13" ht="27.75" customHeight="1" thickBot="1" x14ac:dyDescent="0.3">
      <c r="D22" s="39">
        <v>69.900000000000006</v>
      </c>
      <c r="E22" s="41">
        <v>1553</v>
      </c>
      <c r="F22" s="42">
        <v>20</v>
      </c>
      <c r="G22" s="42">
        <v>2</v>
      </c>
      <c r="I22" s="46" t="s">
        <v>48</v>
      </c>
      <c r="J22" s="46">
        <v>-0.57481161430072347</v>
      </c>
      <c r="K22" s="83">
        <v>-0.32834319118293265</v>
      </c>
      <c r="L22" s="46">
        <v>1</v>
      </c>
      <c r="M22" s="46"/>
    </row>
    <row r="23" spans="4:13" ht="27.75" customHeight="1" thickBot="1" x14ac:dyDescent="0.3">
      <c r="D23" s="39">
        <v>76.8</v>
      </c>
      <c r="E23" s="41">
        <v>2404</v>
      </c>
      <c r="F23" s="42">
        <v>32</v>
      </c>
      <c r="G23" s="42">
        <v>3</v>
      </c>
      <c r="I23" s="46" t="s">
        <v>69</v>
      </c>
      <c r="J23" s="46">
        <v>0.64151991063522984</v>
      </c>
      <c r="K23" s="46">
        <v>0.8773463942919244</v>
      </c>
      <c r="L23" s="46">
        <v>-0.20647023736244127</v>
      </c>
      <c r="M23" s="46">
        <v>1</v>
      </c>
    </row>
    <row r="24" spans="4:13" ht="27.75" customHeight="1" x14ac:dyDescent="0.25">
      <c r="D24" s="39">
        <v>73.900000000000006</v>
      </c>
      <c r="E24" s="41">
        <v>1884</v>
      </c>
      <c r="F24" s="42">
        <v>25</v>
      </c>
      <c r="G24" s="42">
        <v>2</v>
      </c>
    </row>
    <row r="25" spans="4:13" ht="30" customHeight="1" x14ac:dyDescent="0.25">
      <c r="D25" s="39">
        <v>77.900000000000006</v>
      </c>
      <c r="E25" s="41">
        <v>1558</v>
      </c>
      <c r="F25" s="42">
        <v>14</v>
      </c>
      <c r="G25" s="42">
        <v>1</v>
      </c>
    </row>
    <row r="26" spans="4:13" ht="27" customHeight="1" x14ac:dyDescent="0.25">
      <c r="D26" s="39">
        <v>74.900000000000006</v>
      </c>
      <c r="E26" s="41">
        <v>1748</v>
      </c>
      <c r="F26" s="42">
        <v>8</v>
      </c>
      <c r="G26" s="42">
        <v>2</v>
      </c>
    </row>
    <row r="27" spans="4:13" ht="31.9" customHeight="1" x14ac:dyDescent="0.25">
      <c r="D27" s="39">
        <v>78</v>
      </c>
      <c r="E27" s="41">
        <v>3105</v>
      </c>
      <c r="F27" s="42">
        <v>10</v>
      </c>
      <c r="G27" s="42">
        <v>5</v>
      </c>
    </row>
    <row r="28" spans="4:13" ht="22.5" customHeight="1" x14ac:dyDescent="0.25">
      <c r="D28" s="39">
        <v>79</v>
      </c>
      <c r="E28" s="41">
        <v>1682</v>
      </c>
      <c r="F28" s="42">
        <v>28</v>
      </c>
      <c r="G28" s="42">
        <v>3</v>
      </c>
    </row>
    <row r="29" spans="4:13" ht="23.25" customHeight="1" x14ac:dyDescent="0.25">
      <c r="D29" s="39">
        <v>83.4</v>
      </c>
      <c r="E29" s="41">
        <v>2470</v>
      </c>
      <c r="F29" s="42">
        <v>30</v>
      </c>
      <c r="G29" s="42">
        <v>3</v>
      </c>
    </row>
    <row r="30" spans="4:13" ht="25.15" customHeight="1" x14ac:dyDescent="0.25">
      <c r="D30" s="39">
        <v>79.5</v>
      </c>
      <c r="E30" s="41">
        <v>1820</v>
      </c>
      <c r="F30" s="42">
        <v>2</v>
      </c>
      <c r="G30" s="42">
        <v>2</v>
      </c>
    </row>
    <row r="31" spans="4:13" ht="25.9" customHeight="1" x14ac:dyDescent="0.25">
      <c r="D31" s="39">
        <v>83.9</v>
      </c>
      <c r="E31" s="41">
        <v>2143</v>
      </c>
      <c r="F31" s="42">
        <v>6</v>
      </c>
      <c r="G31" s="42">
        <v>3</v>
      </c>
    </row>
    <row r="32" spans="4:13" ht="25.15" customHeight="1" x14ac:dyDescent="0.25">
      <c r="D32" s="39">
        <v>79.7</v>
      </c>
      <c r="E32" s="41">
        <v>2121</v>
      </c>
      <c r="F32" s="42">
        <v>14</v>
      </c>
      <c r="G32" s="42">
        <v>3</v>
      </c>
    </row>
    <row r="33" spans="4:17" ht="24" customHeight="1" x14ac:dyDescent="0.25">
      <c r="D33" s="39">
        <v>84.5</v>
      </c>
      <c r="E33" s="41">
        <v>2485</v>
      </c>
      <c r="F33" s="42">
        <v>9</v>
      </c>
      <c r="G33" s="42">
        <v>3</v>
      </c>
    </row>
    <row r="34" spans="4:17" ht="25.15" customHeight="1" x14ac:dyDescent="0.25">
      <c r="D34" s="39">
        <v>96</v>
      </c>
      <c r="E34" s="41">
        <v>2300</v>
      </c>
      <c r="F34" s="42">
        <v>19</v>
      </c>
      <c r="G34" s="42">
        <v>3</v>
      </c>
    </row>
    <row r="35" spans="4:17" ht="23.25" customHeight="1" x14ac:dyDescent="0.25">
      <c r="D35" s="39">
        <v>109.5</v>
      </c>
      <c r="E35" s="41">
        <v>2714</v>
      </c>
      <c r="F35" s="42">
        <v>4</v>
      </c>
      <c r="G35" s="42">
        <v>4</v>
      </c>
    </row>
    <row r="36" spans="4:17" ht="24" customHeight="1" x14ac:dyDescent="0.25">
      <c r="D36" s="39">
        <v>102.5</v>
      </c>
      <c r="E36" s="41">
        <v>2463</v>
      </c>
      <c r="F36" s="42">
        <v>5</v>
      </c>
      <c r="G36" s="42">
        <v>3</v>
      </c>
    </row>
    <row r="37" spans="4:17" ht="27.75" customHeight="1" x14ac:dyDescent="0.25">
      <c r="D37" s="39">
        <v>121</v>
      </c>
      <c r="E37" s="41">
        <v>3076</v>
      </c>
      <c r="F37" s="42">
        <v>7</v>
      </c>
      <c r="G37" s="42">
        <v>5</v>
      </c>
      <c r="I37" t="s">
        <v>49</v>
      </c>
      <c r="J37"/>
      <c r="K37"/>
      <c r="L37"/>
      <c r="M37"/>
      <c r="N37"/>
      <c r="O37"/>
      <c r="P37"/>
      <c r="Q37"/>
    </row>
    <row r="38" spans="4:17" ht="27.6" customHeight="1" thickBot="1" x14ac:dyDescent="0.3">
      <c r="D38" s="39">
        <v>104.9</v>
      </c>
      <c r="E38" s="41">
        <v>3048</v>
      </c>
      <c r="F38" s="42">
        <v>3</v>
      </c>
      <c r="G38" s="42">
        <v>5</v>
      </c>
      <c r="I38"/>
      <c r="J38"/>
      <c r="K38"/>
      <c r="L38"/>
      <c r="M38"/>
      <c r="N38"/>
      <c r="O38"/>
      <c r="P38"/>
      <c r="Q38"/>
    </row>
    <row r="39" spans="4:17" ht="28.5" customHeight="1" x14ac:dyDescent="0.25">
      <c r="D39" s="39">
        <v>128</v>
      </c>
      <c r="E39" s="41">
        <v>3267</v>
      </c>
      <c r="F39" s="42">
        <v>6</v>
      </c>
      <c r="G39" s="42">
        <v>4</v>
      </c>
      <c r="I39" s="16" t="s">
        <v>50</v>
      </c>
      <c r="J39" s="16"/>
      <c r="K39"/>
      <c r="L39"/>
      <c r="M39"/>
      <c r="N39"/>
      <c r="O39"/>
      <c r="P39"/>
      <c r="Q39"/>
    </row>
    <row r="40" spans="4:17" ht="27.6" customHeight="1" x14ac:dyDescent="0.25">
      <c r="D40" s="39">
        <v>129</v>
      </c>
      <c r="E40" s="41">
        <v>3069</v>
      </c>
      <c r="F40" s="42">
        <v>10</v>
      </c>
      <c r="G40" s="42">
        <v>4</v>
      </c>
      <c r="I40" s="14" t="s">
        <v>51</v>
      </c>
      <c r="J40" s="82">
        <v>0.86269016224091</v>
      </c>
      <c r="K40"/>
      <c r="L40"/>
      <c r="M40"/>
      <c r="N40"/>
      <c r="O40"/>
      <c r="P40"/>
      <c r="Q40"/>
    </row>
    <row r="41" spans="4:17" ht="25.9" customHeight="1" x14ac:dyDescent="0.25">
      <c r="D41" s="39">
        <v>117.9</v>
      </c>
      <c r="E41" s="41">
        <v>4765</v>
      </c>
      <c r="F41" s="42">
        <v>11</v>
      </c>
      <c r="G41" s="42">
        <v>6</v>
      </c>
      <c r="I41" s="14" t="s">
        <v>52</v>
      </c>
      <c r="J41" s="14">
        <v>0.74423431602724754</v>
      </c>
      <c r="K41"/>
      <c r="L41"/>
      <c r="M41"/>
      <c r="N41"/>
      <c r="O41"/>
      <c r="P41"/>
      <c r="Q41"/>
    </row>
    <row r="42" spans="4:17" ht="28.9" customHeight="1" x14ac:dyDescent="0.25">
      <c r="D42" s="39">
        <v>140</v>
      </c>
      <c r="E42" s="41">
        <v>4540</v>
      </c>
      <c r="F42" s="42">
        <v>8</v>
      </c>
      <c r="G42" s="42">
        <v>5</v>
      </c>
      <c r="I42" s="14" t="s">
        <v>53</v>
      </c>
      <c r="J42" s="14">
        <v>0.70385026066312872</v>
      </c>
      <c r="K42"/>
      <c r="L42"/>
      <c r="M42"/>
      <c r="N42"/>
      <c r="O42"/>
      <c r="P42"/>
      <c r="Q42"/>
    </row>
    <row r="43" spans="4:17" ht="27.75" customHeight="1" x14ac:dyDescent="0.25">
      <c r="I43" s="14" t="s">
        <v>1</v>
      </c>
      <c r="J43" s="14">
        <v>12.196634726766264</v>
      </c>
      <c r="K43"/>
      <c r="L43"/>
      <c r="M43"/>
      <c r="N43"/>
      <c r="O43"/>
      <c r="P43"/>
      <c r="Q43"/>
    </row>
    <row r="44" spans="4:17" ht="24" customHeight="1" thickBot="1" x14ac:dyDescent="0.3">
      <c r="I44" s="15" t="s">
        <v>54</v>
      </c>
      <c r="J44" s="15">
        <v>23</v>
      </c>
      <c r="K44"/>
      <c r="L44"/>
      <c r="M44"/>
      <c r="N44"/>
      <c r="O44"/>
      <c r="P44"/>
      <c r="Q44"/>
    </row>
    <row r="45" spans="4:17" ht="24.6" customHeight="1" x14ac:dyDescent="0.25">
      <c r="I45"/>
      <c r="J45"/>
      <c r="K45"/>
      <c r="L45"/>
      <c r="M45"/>
      <c r="N45"/>
      <c r="O45"/>
      <c r="P45"/>
      <c r="Q45"/>
    </row>
    <row r="46" spans="4:17" ht="22.15" customHeight="1" thickBot="1" x14ac:dyDescent="0.3">
      <c r="I46" t="s">
        <v>15</v>
      </c>
      <c r="J46"/>
      <c r="K46"/>
      <c r="L46"/>
      <c r="M46"/>
      <c r="N46"/>
      <c r="O46"/>
      <c r="P46"/>
      <c r="Q46"/>
    </row>
    <row r="47" spans="4:17" ht="21.6" customHeight="1" x14ac:dyDescent="0.25">
      <c r="I47" s="23"/>
      <c r="J47" s="23" t="s">
        <v>18</v>
      </c>
      <c r="K47" s="23" t="s">
        <v>17</v>
      </c>
      <c r="L47" s="23" t="s">
        <v>19</v>
      </c>
      <c r="M47" s="23" t="s">
        <v>20</v>
      </c>
      <c r="N47" s="23" t="s">
        <v>58</v>
      </c>
      <c r="O47"/>
      <c r="P47"/>
      <c r="Q47"/>
    </row>
    <row r="48" spans="4:17" ht="27.6" customHeight="1" x14ac:dyDescent="0.25">
      <c r="I48" s="14" t="s">
        <v>55</v>
      </c>
      <c r="J48" s="14">
        <v>3</v>
      </c>
      <c r="K48" s="14">
        <v>8224.3399254949472</v>
      </c>
      <c r="L48" s="14">
        <v>2741.4466418316492</v>
      </c>
      <c r="M48" s="14">
        <v>18.428914810980054</v>
      </c>
      <c r="N48" s="14">
        <v>7.5021744402526254E-6</v>
      </c>
      <c r="O48"/>
      <c r="P48"/>
      <c r="Q48"/>
    </row>
    <row r="49" spans="3:17" x14ac:dyDescent="0.25">
      <c r="I49" s="14" t="s">
        <v>56</v>
      </c>
      <c r="J49" s="14">
        <v>19</v>
      </c>
      <c r="K49" s="14">
        <v>2826.4000745050553</v>
      </c>
      <c r="L49" s="14">
        <v>148.7578986581608</v>
      </c>
      <c r="M49" s="14"/>
      <c r="N49" s="14"/>
      <c r="O49"/>
      <c r="P49"/>
      <c r="Q49"/>
    </row>
    <row r="50" spans="3:17" ht="15.75" thickBot="1" x14ac:dyDescent="0.3">
      <c r="I50" s="15" t="s">
        <v>25</v>
      </c>
      <c r="J50" s="15">
        <v>22</v>
      </c>
      <c r="K50" s="15">
        <v>11050.740000000002</v>
      </c>
      <c r="L50" s="15"/>
      <c r="M50" s="15"/>
      <c r="N50" s="15"/>
      <c r="O50"/>
      <c r="P50"/>
      <c r="Q50"/>
    </row>
    <row r="51" spans="3:17" ht="15.75" thickBot="1" x14ac:dyDescent="0.3">
      <c r="I51"/>
      <c r="J51"/>
      <c r="K51"/>
      <c r="L51"/>
      <c r="M51"/>
      <c r="N51"/>
      <c r="O51"/>
      <c r="P51"/>
      <c r="Q51"/>
    </row>
    <row r="52" spans="3:17" ht="15" customHeight="1" x14ac:dyDescent="0.25">
      <c r="I52" s="23"/>
      <c r="J52" s="23" t="s">
        <v>59</v>
      </c>
      <c r="K52" s="23" t="s">
        <v>1</v>
      </c>
      <c r="L52" s="23" t="s">
        <v>60</v>
      </c>
      <c r="M52" s="23" t="s">
        <v>21</v>
      </c>
      <c r="N52" s="23" t="s">
        <v>61</v>
      </c>
      <c r="O52" s="23" t="s">
        <v>62</v>
      </c>
      <c r="P52" s="23" t="s">
        <v>63</v>
      </c>
      <c r="Q52" s="23" t="s">
        <v>64</v>
      </c>
    </row>
    <row r="53" spans="3:17" ht="14.45" customHeight="1" x14ac:dyDescent="0.25">
      <c r="I53" s="14" t="s">
        <v>57</v>
      </c>
      <c r="J53" s="14">
        <v>57.220201216738836</v>
      </c>
      <c r="K53" s="14">
        <v>10.208406112644857</v>
      </c>
      <c r="L53" s="14">
        <v>5.6052042390693906</v>
      </c>
      <c r="M53" s="14">
        <v>2.0957644266263148E-5</v>
      </c>
      <c r="N53" s="14">
        <v>35.853761665804328</v>
      </c>
      <c r="O53" s="14">
        <v>78.586640767673344</v>
      </c>
      <c r="P53" s="14">
        <v>35.853761665804328</v>
      </c>
      <c r="Q53" s="14">
        <v>78.586640767673344</v>
      </c>
    </row>
    <row r="54" spans="3:17" ht="14.45" customHeight="1" x14ac:dyDescent="0.25">
      <c r="I54" s="14" t="s">
        <v>65</v>
      </c>
      <c r="J54" s="14">
        <v>2.0527763440259628E-2</v>
      </c>
      <c r="K54" s="14">
        <v>6.6494134150394141E-3</v>
      </c>
      <c r="L54" s="14">
        <v>3.0871540328400457</v>
      </c>
      <c r="M54" s="14">
        <v>6.0662835042267962E-3</v>
      </c>
      <c r="N54" s="14">
        <v>6.6103812148768301E-3</v>
      </c>
      <c r="O54" s="14">
        <v>3.4445145665642427E-2</v>
      </c>
      <c r="P54" s="14">
        <v>6.6103812148768301E-3</v>
      </c>
      <c r="Q54" s="14">
        <v>3.4445145665642427E-2</v>
      </c>
    </row>
    <row r="55" spans="3:17" x14ac:dyDescent="0.25">
      <c r="I55" s="14" t="s">
        <v>66</v>
      </c>
      <c r="J55" s="14">
        <v>-0.64582055687480944</v>
      </c>
      <c r="K55" s="14">
        <v>0.23636222993164449</v>
      </c>
      <c r="L55" s="14">
        <v>-2.7323339988016677</v>
      </c>
      <c r="M55" s="14">
        <v>1.3231755617654406E-2</v>
      </c>
      <c r="N55" s="14">
        <v>-1.1405323896753292</v>
      </c>
      <c r="O55" s="14">
        <v>-0.15110872407428977</v>
      </c>
      <c r="P55" s="14">
        <v>-1.1405323896753292</v>
      </c>
      <c r="Q55" s="14">
        <v>-0.15110872407428977</v>
      </c>
    </row>
    <row r="56" spans="3:17" ht="15.75" thickBot="1" x14ac:dyDescent="0.3">
      <c r="C56" s="7"/>
      <c r="D56" s="7"/>
      <c r="E56" s="7"/>
      <c r="I56" s="15" t="s">
        <v>71</v>
      </c>
      <c r="J56" s="15">
        <v>-2.1542944994876105</v>
      </c>
      <c r="K56" s="15">
        <v>4.4658169884605998</v>
      </c>
      <c r="L56" s="15">
        <v>-0.48239650327234118</v>
      </c>
      <c r="M56" s="15">
        <v>0.63503506161792878</v>
      </c>
      <c r="N56" s="15">
        <v>-11.501356878920923</v>
      </c>
      <c r="O56" s="15">
        <v>7.192767879945702</v>
      </c>
      <c r="P56" s="15">
        <v>-11.501356878920923</v>
      </c>
      <c r="Q56" s="15">
        <v>7.192767879945702</v>
      </c>
    </row>
    <row r="57" spans="3:17" x14ac:dyDescent="0.25">
      <c r="C57" s="7"/>
      <c r="D57" s="7"/>
      <c r="E57" s="7"/>
      <c r="F57" s="7"/>
      <c r="G57" s="7"/>
      <c r="H57" s="7"/>
      <c r="I57"/>
      <c r="J57"/>
      <c r="K57"/>
      <c r="L57"/>
      <c r="M57"/>
      <c r="N57"/>
      <c r="O57"/>
      <c r="P57"/>
      <c r="Q57"/>
    </row>
    <row r="58" spans="3:17" x14ac:dyDescent="0.25">
      <c r="C58" s="7"/>
      <c r="D58" s="7"/>
      <c r="E58" s="7"/>
      <c r="F58" s="7"/>
      <c r="G58" s="7"/>
      <c r="H58" s="7"/>
      <c r="I58"/>
      <c r="J58"/>
      <c r="K58"/>
      <c r="L58"/>
      <c r="M58"/>
      <c r="N58"/>
      <c r="O58"/>
      <c r="P58"/>
      <c r="Q58"/>
    </row>
    <row r="59" spans="3:17" x14ac:dyDescent="0.25">
      <c r="C59" s="7"/>
      <c r="D59" s="7"/>
      <c r="E59" s="7"/>
      <c r="F59" s="7"/>
      <c r="G59" s="7"/>
      <c r="H59" s="7"/>
      <c r="I59"/>
      <c r="J59"/>
      <c r="K59"/>
      <c r="L59"/>
      <c r="M59"/>
      <c r="N59"/>
      <c r="O59"/>
      <c r="P59"/>
      <c r="Q59"/>
    </row>
    <row r="60" spans="3:17" x14ac:dyDescent="0.25">
      <c r="C60" s="7"/>
      <c r="D60" s="7"/>
      <c r="E60" s="7"/>
      <c r="F60" s="7"/>
      <c r="G60" s="7"/>
      <c r="H60" s="7"/>
    </row>
    <row r="61" spans="3:17" x14ac:dyDescent="0.25">
      <c r="C61" s="7"/>
      <c r="D61" s="7"/>
    </row>
    <row r="62" spans="3:17" x14ac:dyDescent="0.25">
      <c r="C62" s="7"/>
      <c r="D62" s="7"/>
    </row>
    <row r="63" spans="3:17" x14ac:dyDescent="0.25">
      <c r="C63" s="7"/>
      <c r="D63" s="7"/>
    </row>
    <row r="69" spans="3:8" x14ac:dyDescent="0.25">
      <c r="F69" s="7"/>
      <c r="G69" s="7"/>
      <c r="H69" s="7"/>
    </row>
    <row r="70" spans="3:8" x14ac:dyDescent="0.25">
      <c r="F70" s="7"/>
      <c r="G70" s="7"/>
      <c r="H70" s="7"/>
    </row>
    <row r="71" spans="3:8" ht="15" customHeight="1" x14ac:dyDescent="0.25">
      <c r="F71" s="7"/>
      <c r="G71" s="7"/>
      <c r="H71" s="7"/>
    </row>
    <row r="72" spans="3:8" ht="15" customHeight="1" x14ac:dyDescent="0.25">
      <c r="F72" s="7"/>
      <c r="G72" s="7"/>
      <c r="H72" s="7"/>
    </row>
    <row r="73" spans="3:8" x14ac:dyDescent="0.25">
      <c r="F73" s="7"/>
      <c r="G73" s="7"/>
      <c r="H73" s="7"/>
    </row>
    <row r="74" spans="3:8" x14ac:dyDescent="0.25">
      <c r="F74" s="7"/>
      <c r="G74" s="7"/>
      <c r="H74" s="7"/>
    </row>
    <row r="75" spans="3:8" x14ac:dyDescent="0.25">
      <c r="F75" s="7"/>
      <c r="G75" s="7"/>
      <c r="H75" s="7"/>
    </row>
    <row r="76" spans="3:8" x14ac:dyDescent="0.25">
      <c r="C76" s="7"/>
      <c r="D76" s="7"/>
      <c r="E76" s="7"/>
      <c r="F76" s="7"/>
      <c r="G76" s="7"/>
      <c r="H76" s="7"/>
    </row>
  </sheetData>
  <pageMargins left="0.7" right="0.7" top="0.75" bottom="0.75" header="0.3" footer="0.3"/>
  <pageSetup scale="3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48"/>
  <sheetViews>
    <sheetView showRowColHeaders="0" zoomScale="50" zoomScaleNormal="50" workbookViewId="0"/>
  </sheetViews>
  <sheetFormatPr defaultColWidth="9.140625" defaultRowHeight="15" x14ac:dyDescent="0.25"/>
  <cols>
    <col min="1" max="16384" width="9.140625" style="1"/>
  </cols>
  <sheetData>
    <row r="1" spans="1:30" x14ac:dyDescent="0.25">
      <c r="A1" s="1" t="s">
        <v>0</v>
      </c>
    </row>
    <row r="14" spans="1:30" x14ac:dyDescent="0.25">
      <c r="N14" s="8"/>
      <c r="O14" s="8"/>
      <c r="P14" s="8"/>
      <c r="Q14" s="8"/>
      <c r="R14" s="8"/>
      <c r="S14" s="8"/>
      <c r="T14" s="8"/>
      <c r="U14" s="8"/>
      <c r="V14" s="8"/>
      <c r="W14" s="8"/>
      <c r="X14" s="8"/>
      <c r="Y14" s="8"/>
      <c r="Z14" s="8"/>
      <c r="AA14" s="8"/>
      <c r="AB14" s="8"/>
      <c r="AC14" s="8"/>
      <c r="AD14" s="8"/>
    </row>
    <row r="15" spans="1:30" x14ac:dyDescent="0.25">
      <c r="N15" s="8"/>
      <c r="O15" s="8"/>
      <c r="P15" s="8"/>
      <c r="Q15" s="8"/>
      <c r="R15" s="8"/>
      <c r="S15" s="8"/>
      <c r="T15" s="8"/>
      <c r="U15" s="8"/>
      <c r="V15" s="8"/>
      <c r="W15" s="8"/>
      <c r="X15" s="8"/>
      <c r="Y15" s="8"/>
      <c r="Z15" s="8"/>
      <c r="AA15" s="8"/>
      <c r="AB15" s="8"/>
      <c r="AC15" s="8"/>
      <c r="AD15" s="8"/>
    </row>
    <row r="16" spans="1:30" x14ac:dyDescent="0.25">
      <c r="N16" s="8"/>
      <c r="O16" s="8"/>
      <c r="P16" s="8"/>
      <c r="Q16" s="8"/>
      <c r="R16" s="8"/>
      <c r="S16" s="8"/>
      <c r="T16" s="8"/>
      <c r="U16" s="8"/>
      <c r="V16" s="8"/>
      <c r="W16" s="8"/>
      <c r="X16" s="8"/>
      <c r="Y16" s="8"/>
      <c r="Z16" s="8"/>
      <c r="AA16" s="8"/>
      <c r="AB16" s="8"/>
      <c r="AC16" s="8"/>
      <c r="AD16" s="8"/>
    </row>
    <row r="17" spans="14:30" x14ac:dyDescent="0.25">
      <c r="N17" s="8"/>
      <c r="O17" s="8"/>
      <c r="P17" s="8"/>
      <c r="Q17" s="8"/>
      <c r="R17" s="8"/>
      <c r="S17" s="8"/>
      <c r="T17" s="8"/>
      <c r="U17" s="8"/>
      <c r="V17" s="8"/>
      <c r="W17" s="8"/>
      <c r="X17" s="8"/>
      <c r="Y17" s="8"/>
      <c r="Z17" s="8"/>
      <c r="AA17" s="8"/>
      <c r="AB17" s="8"/>
      <c r="AC17" s="8"/>
      <c r="AD17" s="8"/>
    </row>
    <row r="18" spans="14:30" x14ac:dyDescent="0.25">
      <c r="N18" s="8"/>
      <c r="O18" s="8"/>
      <c r="P18" s="8"/>
      <c r="Q18" s="8"/>
      <c r="R18" s="8"/>
      <c r="S18" s="8"/>
      <c r="T18" s="8"/>
      <c r="U18" s="8"/>
      <c r="V18" s="8"/>
      <c r="W18" s="8"/>
      <c r="X18" s="8"/>
      <c r="Y18" s="8"/>
      <c r="Z18" s="8"/>
      <c r="AA18" s="8"/>
      <c r="AB18" s="8"/>
      <c r="AC18" s="8"/>
      <c r="AD18" s="8"/>
    </row>
    <row r="19" spans="14:30" x14ac:dyDescent="0.25">
      <c r="N19" s="8"/>
      <c r="O19" s="8"/>
      <c r="P19" s="8"/>
      <c r="Q19" s="8"/>
      <c r="R19" s="8"/>
      <c r="S19" s="8"/>
      <c r="T19" s="8"/>
      <c r="U19" s="8"/>
      <c r="V19" s="8"/>
      <c r="W19" s="8"/>
      <c r="X19" s="8"/>
      <c r="Y19" s="8"/>
      <c r="Z19" s="8"/>
      <c r="AA19" s="8"/>
      <c r="AB19" s="8"/>
      <c r="AC19" s="8"/>
      <c r="AD19" s="8"/>
    </row>
    <row r="20" spans="14:30" x14ac:dyDescent="0.25">
      <c r="N20" s="8"/>
      <c r="O20" s="8"/>
      <c r="P20" s="8"/>
      <c r="Q20" s="8"/>
      <c r="R20" s="8"/>
      <c r="S20" s="8"/>
      <c r="T20" s="8"/>
      <c r="U20" s="8"/>
      <c r="V20" s="8"/>
      <c r="W20" s="8"/>
      <c r="X20" s="8"/>
      <c r="Y20" s="8"/>
      <c r="Z20" s="8"/>
      <c r="AA20" s="8"/>
      <c r="AB20" s="8"/>
      <c r="AC20" s="8"/>
      <c r="AD20" s="8"/>
    </row>
    <row r="21" spans="14:30" x14ac:dyDescent="0.25">
      <c r="N21" s="8"/>
      <c r="O21" s="8"/>
      <c r="P21" s="8"/>
      <c r="Q21" s="8"/>
      <c r="R21" s="8"/>
      <c r="S21" s="8"/>
      <c r="T21" s="8"/>
      <c r="U21" s="8"/>
      <c r="V21" s="8"/>
      <c r="W21" s="8"/>
      <c r="X21" s="8"/>
      <c r="Y21" s="8"/>
      <c r="Z21" s="8"/>
      <c r="AA21" s="8"/>
      <c r="AB21" s="8"/>
      <c r="AC21" s="8"/>
      <c r="AD21" s="8"/>
    </row>
    <row r="22" spans="14:30" x14ac:dyDescent="0.25">
      <c r="N22" s="8"/>
      <c r="O22" s="8"/>
      <c r="P22" s="8"/>
      <c r="Q22" s="8"/>
      <c r="R22" s="8"/>
      <c r="S22" s="8"/>
      <c r="T22" s="8"/>
      <c r="U22" s="8"/>
      <c r="V22" s="8"/>
      <c r="W22" s="8"/>
      <c r="X22" s="8"/>
      <c r="Y22" s="8"/>
      <c r="Z22" s="8"/>
      <c r="AA22" s="8"/>
      <c r="AB22" s="8"/>
      <c r="AC22" s="8"/>
      <c r="AD22" s="8"/>
    </row>
    <row r="23" spans="14:30" x14ac:dyDescent="0.25">
      <c r="N23" s="8"/>
      <c r="O23" s="8"/>
      <c r="P23" s="8"/>
      <c r="Q23" s="8"/>
      <c r="R23" s="8"/>
      <c r="S23" s="8"/>
      <c r="T23" s="8"/>
      <c r="U23" s="8"/>
      <c r="V23" s="8"/>
      <c r="W23" s="8"/>
      <c r="X23" s="8"/>
      <c r="Y23" s="8"/>
      <c r="Z23" s="8"/>
      <c r="AA23" s="8"/>
      <c r="AB23" s="8"/>
      <c r="AC23" s="8"/>
      <c r="AD23" s="8"/>
    </row>
    <row r="24" spans="14:30" x14ac:dyDescent="0.25">
      <c r="N24" s="8"/>
      <c r="O24" s="8"/>
      <c r="P24" s="8"/>
      <c r="Q24" s="8"/>
      <c r="R24" s="8"/>
      <c r="S24" s="8"/>
      <c r="T24" s="8"/>
      <c r="U24" s="8"/>
      <c r="V24" s="8"/>
      <c r="W24" s="8"/>
      <c r="X24" s="8"/>
      <c r="Y24" s="8"/>
      <c r="Z24" s="8"/>
      <c r="AA24" s="8"/>
      <c r="AB24" s="8"/>
      <c r="AC24" s="8"/>
      <c r="AD24" s="8"/>
    </row>
    <row r="25" spans="14:30" x14ac:dyDescent="0.25">
      <c r="N25" s="8"/>
      <c r="O25" s="8"/>
      <c r="P25" s="8"/>
      <c r="Q25" s="8"/>
      <c r="R25" s="8"/>
      <c r="S25" s="8"/>
      <c r="T25" s="8"/>
      <c r="U25" s="8"/>
      <c r="V25" s="8"/>
      <c r="W25" s="8"/>
      <c r="X25" s="8"/>
      <c r="Y25" s="8"/>
      <c r="Z25" s="8"/>
      <c r="AA25" s="8"/>
      <c r="AB25" s="8"/>
      <c r="AC25" s="8"/>
      <c r="AD25" s="8"/>
    </row>
    <row r="26" spans="14:30" x14ac:dyDescent="0.25">
      <c r="N26" s="8"/>
      <c r="O26" s="8"/>
      <c r="P26" s="8"/>
      <c r="Q26" s="8"/>
      <c r="R26" s="8"/>
      <c r="S26" s="8"/>
      <c r="T26" s="8"/>
      <c r="U26" s="8"/>
      <c r="V26" s="8"/>
      <c r="W26" s="8"/>
      <c r="X26" s="8"/>
      <c r="Y26" s="8"/>
      <c r="Z26" s="8"/>
      <c r="AA26" s="8"/>
      <c r="AB26" s="8"/>
      <c r="AC26" s="8"/>
      <c r="AD26" s="8"/>
    </row>
    <row r="27" spans="14:30" x14ac:dyDescent="0.25">
      <c r="N27" s="8"/>
      <c r="O27" s="8"/>
      <c r="P27" s="8"/>
      <c r="Q27" s="8"/>
      <c r="R27" s="8"/>
      <c r="S27" s="8"/>
      <c r="T27" s="8"/>
      <c r="U27" s="8"/>
      <c r="V27" s="8"/>
      <c r="W27" s="8"/>
      <c r="X27" s="8"/>
      <c r="Y27" s="8"/>
      <c r="Z27" s="8"/>
      <c r="AA27" s="8"/>
      <c r="AB27" s="8"/>
      <c r="AC27" s="8"/>
      <c r="AD27" s="8"/>
    </row>
    <row r="28" spans="14:30" x14ac:dyDescent="0.25">
      <c r="N28" s="8"/>
      <c r="O28" s="8"/>
      <c r="P28" s="8"/>
      <c r="Q28" s="8"/>
      <c r="R28" s="8"/>
      <c r="S28" s="8"/>
      <c r="T28" s="8"/>
      <c r="U28" s="8"/>
      <c r="V28" s="8"/>
      <c r="W28" s="8"/>
      <c r="X28" s="8"/>
      <c r="Y28" s="8"/>
      <c r="Z28" s="8"/>
      <c r="AA28" s="8"/>
      <c r="AB28" s="8"/>
      <c r="AC28" s="8"/>
      <c r="AD28" s="8"/>
    </row>
    <row r="29" spans="14:30" x14ac:dyDescent="0.25">
      <c r="N29" s="8"/>
      <c r="O29" s="8"/>
      <c r="P29" s="8"/>
      <c r="Q29" s="8"/>
      <c r="R29" s="8"/>
      <c r="S29" s="8"/>
      <c r="T29" s="8"/>
      <c r="U29" s="8"/>
      <c r="V29" s="8"/>
      <c r="W29" s="8"/>
      <c r="X29" s="8"/>
      <c r="Y29" s="8"/>
      <c r="Z29" s="8"/>
      <c r="AA29" s="8"/>
      <c r="AB29" s="8"/>
      <c r="AC29" s="8"/>
      <c r="AD29" s="8"/>
    </row>
    <row r="30" spans="14:30" x14ac:dyDescent="0.25">
      <c r="N30" s="8"/>
      <c r="O30" s="8"/>
      <c r="P30" s="8"/>
      <c r="Q30" s="8"/>
      <c r="R30" s="8"/>
      <c r="S30" s="8"/>
      <c r="T30" s="8"/>
      <c r="U30" s="8"/>
      <c r="V30" s="8"/>
      <c r="W30" s="8"/>
      <c r="X30" s="8"/>
      <c r="Y30" s="8"/>
      <c r="Z30" s="8"/>
      <c r="AA30" s="8"/>
      <c r="AB30" s="8"/>
      <c r="AC30" s="8"/>
      <c r="AD30" s="8"/>
    </row>
    <row r="31" spans="14:30" x14ac:dyDescent="0.25">
      <c r="N31" s="8"/>
      <c r="O31" s="8"/>
      <c r="P31" s="8"/>
      <c r="Q31" s="8"/>
      <c r="R31" s="8"/>
      <c r="S31" s="8"/>
      <c r="T31" s="8"/>
      <c r="U31" s="8"/>
      <c r="V31" s="8"/>
      <c r="W31" s="8"/>
      <c r="X31" s="8"/>
      <c r="Y31" s="8"/>
      <c r="Z31" s="8"/>
      <c r="AA31" s="8"/>
      <c r="AB31" s="8"/>
      <c r="AC31" s="8"/>
      <c r="AD31" s="8"/>
    </row>
    <row r="32" spans="14:30" x14ac:dyDescent="0.25">
      <c r="N32" s="8"/>
      <c r="O32" s="8"/>
      <c r="P32" s="8"/>
      <c r="Q32" s="8"/>
      <c r="R32" s="8"/>
      <c r="S32" s="8"/>
      <c r="T32" s="8"/>
      <c r="U32" s="8"/>
      <c r="V32" s="8"/>
      <c r="W32" s="8"/>
      <c r="X32" s="8"/>
      <c r="Y32" s="8"/>
      <c r="Z32" s="8"/>
      <c r="AA32" s="8"/>
      <c r="AB32" s="8"/>
      <c r="AC32" s="8"/>
      <c r="AD32" s="8"/>
    </row>
    <row r="33" spans="14:30" x14ac:dyDescent="0.25">
      <c r="N33" s="8"/>
      <c r="O33" s="8"/>
      <c r="P33" s="8"/>
      <c r="Q33" s="8"/>
      <c r="R33" s="8"/>
      <c r="S33" s="8"/>
      <c r="T33" s="8"/>
      <c r="U33" s="8"/>
      <c r="V33" s="8"/>
      <c r="W33" s="8"/>
      <c r="X33" s="8"/>
      <c r="Y33" s="8"/>
      <c r="Z33" s="8"/>
      <c r="AA33" s="8"/>
      <c r="AB33" s="8"/>
      <c r="AC33" s="8"/>
      <c r="AD33" s="8"/>
    </row>
    <row r="34" spans="14:30" x14ac:dyDescent="0.25">
      <c r="N34" s="8"/>
      <c r="O34" s="8"/>
      <c r="P34" s="8"/>
      <c r="Q34" s="8"/>
      <c r="R34" s="8"/>
      <c r="S34" s="8"/>
      <c r="T34" s="8"/>
      <c r="U34" s="8"/>
      <c r="V34" s="8"/>
      <c r="W34" s="8"/>
      <c r="X34" s="8"/>
      <c r="Y34" s="8"/>
      <c r="Z34" s="8"/>
      <c r="AA34" s="8"/>
      <c r="AB34" s="8"/>
      <c r="AC34" s="8"/>
      <c r="AD34" s="8"/>
    </row>
    <row r="35" spans="14:30" x14ac:dyDescent="0.25">
      <c r="N35" s="8"/>
      <c r="O35" s="8"/>
      <c r="P35" s="8"/>
      <c r="Q35" s="8"/>
      <c r="R35" s="8"/>
      <c r="S35" s="8"/>
      <c r="T35" s="8"/>
      <c r="U35" s="8"/>
      <c r="V35" s="8"/>
      <c r="W35" s="8"/>
      <c r="X35" s="8"/>
      <c r="Y35" s="8"/>
      <c r="Z35" s="8"/>
      <c r="AA35" s="8"/>
      <c r="AB35" s="8"/>
      <c r="AC35" s="8"/>
      <c r="AD35" s="8"/>
    </row>
    <row r="36" spans="14:30" x14ac:dyDescent="0.25">
      <c r="N36" s="8"/>
      <c r="O36" s="8"/>
      <c r="P36" s="8"/>
      <c r="Q36" s="8"/>
      <c r="R36" s="8"/>
      <c r="S36" s="8"/>
      <c r="T36" s="8"/>
      <c r="U36" s="8"/>
      <c r="V36" s="8"/>
      <c r="W36" s="8"/>
      <c r="X36" s="8"/>
      <c r="Y36" s="8"/>
      <c r="Z36" s="8"/>
      <c r="AA36" s="8"/>
      <c r="AB36" s="8"/>
      <c r="AC36" s="8"/>
      <c r="AD36" s="8"/>
    </row>
    <row r="37" spans="14:30" x14ac:dyDescent="0.25">
      <c r="N37" s="8"/>
      <c r="O37" s="8"/>
      <c r="P37" s="8"/>
      <c r="Q37" s="8"/>
      <c r="R37" s="8"/>
      <c r="S37" s="8"/>
      <c r="T37" s="8"/>
      <c r="U37" s="8"/>
      <c r="V37" s="8"/>
      <c r="W37" s="8"/>
      <c r="X37" s="8"/>
      <c r="Y37" s="8"/>
      <c r="Z37" s="8"/>
      <c r="AA37" s="8"/>
      <c r="AB37" s="8"/>
      <c r="AC37" s="8"/>
      <c r="AD37" s="8"/>
    </row>
    <row r="38" spans="14:30" x14ac:dyDescent="0.25">
      <c r="N38" s="8"/>
      <c r="O38" s="8"/>
      <c r="P38" s="8"/>
      <c r="Q38" s="8"/>
      <c r="R38" s="8"/>
      <c r="S38" s="8"/>
      <c r="T38" s="8"/>
      <c r="U38" s="8"/>
      <c r="V38" s="8"/>
      <c r="W38" s="8"/>
      <c r="X38" s="8"/>
      <c r="Y38" s="8"/>
      <c r="Z38" s="8"/>
      <c r="AA38" s="8"/>
      <c r="AB38" s="8"/>
      <c r="AC38" s="8"/>
      <c r="AD38" s="8"/>
    </row>
    <row r="39" spans="14:30" x14ac:dyDescent="0.25">
      <c r="N39" s="8"/>
      <c r="O39" s="8"/>
      <c r="P39" s="8"/>
      <c r="Q39" s="8"/>
      <c r="R39" s="8"/>
      <c r="S39" s="8"/>
      <c r="T39" s="8"/>
      <c r="U39" s="8"/>
      <c r="V39" s="8"/>
      <c r="W39" s="8"/>
      <c r="X39" s="8"/>
      <c r="Y39" s="8"/>
      <c r="Z39" s="8"/>
      <c r="AA39" s="8"/>
      <c r="AB39" s="8"/>
      <c r="AC39" s="8"/>
      <c r="AD39" s="8"/>
    </row>
    <row r="40" spans="14:30" x14ac:dyDescent="0.25">
      <c r="N40" s="8"/>
      <c r="O40" s="8"/>
      <c r="P40" s="8"/>
      <c r="Q40" s="8"/>
      <c r="R40" s="8"/>
      <c r="S40" s="8"/>
      <c r="T40" s="8"/>
      <c r="U40" s="8"/>
      <c r="V40" s="8"/>
      <c r="W40" s="8"/>
      <c r="X40" s="8"/>
      <c r="Y40" s="8"/>
      <c r="Z40" s="8"/>
      <c r="AA40" s="8"/>
      <c r="AB40" s="8"/>
      <c r="AC40" s="8"/>
      <c r="AD40" s="8"/>
    </row>
    <row r="41" spans="14:30" x14ac:dyDescent="0.25">
      <c r="N41" s="8"/>
      <c r="O41" s="8"/>
      <c r="P41" s="8"/>
      <c r="Q41" s="8"/>
      <c r="R41" s="8"/>
      <c r="S41" s="8"/>
      <c r="T41" s="8"/>
      <c r="U41" s="8"/>
      <c r="V41" s="8"/>
      <c r="W41" s="8"/>
      <c r="X41" s="8"/>
      <c r="Y41" s="8"/>
      <c r="Z41" s="8"/>
      <c r="AA41" s="8"/>
      <c r="AB41" s="8"/>
      <c r="AC41" s="8"/>
      <c r="AD41" s="8"/>
    </row>
    <row r="42" spans="14:30" x14ac:dyDescent="0.25">
      <c r="N42" s="8"/>
      <c r="O42" s="8"/>
      <c r="P42" s="8"/>
      <c r="Q42" s="8"/>
      <c r="R42" s="8"/>
      <c r="S42" s="8"/>
      <c r="T42" s="8"/>
      <c r="U42" s="8"/>
      <c r="V42" s="8"/>
      <c r="W42" s="8"/>
      <c r="X42" s="8"/>
      <c r="Y42" s="8"/>
      <c r="Z42" s="8"/>
      <c r="AA42" s="8"/>
      <c r="AB42" s="8"/>
      <c r="AC42" s="8"/>
      <c r="AD42" s="8"/>
    </row>
    <row r="43" spans="14:30" x14ac:dyDescent="0.25">
      <c r="N43" s="8"/>
      <c r="O43" s="8"/>
      <c r="P43" s="8"/>
      <c r="Q43" s="8"/>
      <c r="R43" s="8"/>
      <c r="S43" s="8"/>
      <c r="T43" s="8"/>
      <c r="U43" s="8"/>
      <c r="V43" s="8"/>
      <c r="W43" s="8"/>
      <c r="X43" s="8"/>
      <c r="Y43" s="8"/>
      <c r="Z43" s="8"/>
      <c r="AA43" s="8"/>
      <c r="AB43" s="8"/>
      <c r="AC43" s="8"/>
      <c r="AD43" s="8"/>
    </row>
    <row r="44" spans="14:30" x14ac:dyDescent="0.25">
      <c r="N44" s="8"/>
      <c r="O44" s="8"/>
      <c r="P44" s="8"/>
      <c r="Q44" s="8"/>
      <c r="R44" s="8"/>
      <c r="S44" s="8"/>
      <c r="T44" s="8"/>
      <c r="U44" s="8"/>
      <c r="V44" s="8"/>
      <c r="W44" s="8"/>
      <c r="X44" s="8"/>
      <c r="Y44" s="8"/>
      <c r="Z44" s="8"/>
      <c r="AA44" s="8"/>
      <c r="AB44" s="8"/>
      <c r="AC44" s="8"/>
      <c r="AD44" s="8"/>
    </row>
    <row r="45" spans="14:30" x14ac:dyDescent="0.25">
      <c r="N45" s="8"/>
      <c r="O45" s="8"/>
      <c r="P45" s="8"/>
      <c r="Q45" s="8"/>
      <c r="R45" s="8"/>
      <c r="S45" s="8"/>
      <c r="T45" s="8"/>
      <c r="U45" s="8"/>
      <c r="V45" s="8"/>
      <c r="W45" s="8"/>
      <c r="X45" s="8"/>
      <c r="Y45" s="8"/>
      <c r="Z45" s="8"/>
      <c r="AA45" s="8"/>
      <c r="AB45" s="8"/>
      <c r="AC45" s="8"/>
      <c r="AD45" s="8"/>
    </row>
    <row r="46" spans="14:30" x14ac:dyDescent="0.25">
      <c r="N46" s="8"/>
      <c r="O46" s="8"/>
      <c r="P46" s="8"/>
      <c r="Q46" s="8"/>
      <c r="R46" s="8"/>
      <c r="S46" s="8"/>
      <c r="T46" s="8"/>
      <c r="U46" s="8"/>
      <c r="V46" s="8"/>
      <c r="W46" s="8"/>
      <c r="X46" s="8"/>
      <c r="Y46" s="8"/>
      <c r="Z46" s="8"/>
      <c r="AA46" s="8"/>
      <c r="AB46" s="8"/>
      <c r="AC46" s="8"/>
      <c r="AD46" s="8"/>
    </row>
    <row r="47" spans="14:30" x14ac:dyDescent="0.25">
      <c r="N47" s="8"/>
      <c r="O47" s="8"/>
      <c r="P47" s="8"/>
      <c r="Q47" s="8"/>
      <c r="R47" s="8"/>
      <c r="S47" s="8"/>
      <c r="T47" s="8"/>
      <c r="U47" s="8"/>
      <c r="V47" s="8"/>
      <c r="W47" s="8"/>
      <c r="X47" s="8"/>
      <c r="Y47" s="8"/>
      <c r="Z47" s="8"/>
      <c r="AA47" s="8"/>
      <c r="AB47" s="8"/>
      <c r="AC47" s="8"/>
      <c r="AD47" s="8"/>
    </row>
    <row r="48" spans="14:30" x14ac:dyDescent="0.25">
      <c r="N48" s="8"/>
      <c r="O48" s="8"/>
      <c r="P48" s="8"/>
      <c r="Q48" s="8"/>
      <c r="R48" s="8"/>
      <c r="S48" s="8"/>
      <c r="T48" s="8"/>
      <c r="U48" s="8"/>
      <c r="V48" s="8"/>
      <c r="W48" s="8"/>
      <c r="X48" s="8"/>
      <c r="Y48" s="8"/>
      <c r="Z48" s="8"/>
      <c r="AA48" s="8"/>
      <c r="AB48" s="8"/>
      <c r="AC48" s="8"/>
      <c r="AD48" s="8"/>
    </row>
  </sheetData>
  <pageMargins left="0.7" right="0.7" top="0.75" bottom="0.75" header="0.3" footer="0.3"/>
  <pageSetup scale="2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C13:I76"/>
  <sheetViews>
    <sheetView tabSelected="1" topLeftCell="A4" zoomScale="70" zoomScaleNormal="70" zoomScaleSheetLayoutView="40" workbookViewId="0"/>
  </sheetViews>
  <sheetFormatPr defaultColWidth="9.140625" defaultRowHeight="15" x14ac:dyDescent="0.25"/>
  <cols>
    <col min="1" max="1" width="9.140625" style="3"/>
    <col min="2" max="2" width="9.28515625" style="3" customWidth="1"/>
    <col min="3" max="3" width="18.42578125" style="3" customWidth="1"/>
    <col min="4" max="4" width="17.42578125" style="3" customWidth="1"/>
    <col min="5" max="5" width="13.42578125" style="3" customWidth="1"/>
    <col min="6" max="6" width="14.28515625" style="3" customWidth="1"/>
    <col min="7" max="7" width="14.42578125" style="3" customWidth="1"/>
    <col min="8" max="8" width="26.7109375" style="3" customWidth="1"/>
    <col min="9" max="9" width="37.140625" style="3" customWidth="1"/>
    <col min="10" max="10" width="22.7109375" style="3" customWidth="1"/>
    <col min="11" max="11" width="15.85546875" style="3" customWidth="1"/>
    <col min="12" max="12" width="14.42578125" style="3" customWidth="1"/>
    <col min="13" max="13" width="14.5703125" style="3" customWidth="1"/>
    <col min="14" max="14" width="6.28515625" style="3" customWidth="1"/>
    <col min="15" max="15" width="8.28515625" style="3" customWidth="1"/>
    <col min="16" max="16" width="9.140625" style="3"/>
    <col min="17" max="17" width="7.42578125" style="3" customWidth="1"/>
    <col min="18" max="18" width="9.140625" style="3"/>
    <col min="19" max="19" width="11.5703125" style="3" customWidth="1"/>
    <col min="20" max="20" width="17.140625" style="3" customWidth="1"/>
    <col min="21" max="21" width="10.5703125" style="3" customWidth="1"/>
    <col min="22" max="16384" width="9.140625" style="3"/>
  </cols>
  <sheetData>
    <row r="13" spans="9:9" ht="32.25" x14ac:dyDescent="0.4">
      <c r="I13" s="13"/>
    </row>
    <row r="14" spans="9:9" ht="30" customHeight="1" x14ac:dyDescent="0.25"/>
    <row r="16" spans="9:9" ht="28.15" customHeight="1" x14ac:dyDescent="0.25"/>
    <row r="18" spans="4:7" ht="27.75" customHeight="1" x14ac:dyDescent="0.25"/>
    <row r="19" spans="4:7" ht="63" customHeight="1" x14ac:dyDescent="0.25">
      <c r="D19" s="40" t="s">
        <v>97</v>
      </c>
      <c r="E19" s="40" t="s">
        <v>47</v>
      </c>
      <c r="F19" s="40" t="s">
        <v>48</v>
      </c>
      <c r="G19" s="40" t="s">
        <v>69</v>
      </c>
    </row>
    <row r="20" spans="4:7" ht="27.75" customHeight="1" x14ac:dyDescent="0.25">
      <c r="D20" s="41">
        <v>590000</v>
      </c>
      <c r="E20" s="41">
        <v>1605</v>
      </c>
      <c r="F20" s="42">
        <v>35</v>
      </c>
      <c r="G20" s="42">
        <v>3</v>
      </c>
    </row>
    <row r="21" spans="4:7" ht="27.75" customHeight="1" x14ac:dyDescent="0.25">
      <c r="D21" s="41">
        <v>750000</v>
      </c>
      <c r="E21" s="41">
        <v>2489</v>
      </c>
      <c r="F21" s="42">
        <v>45</v>
      </c>
      <c r="G21" s="42">
        <v>4</v>
      </c>
    </row>
    <row r="22" spans="4:7" ht="27.75" customHeight="1" x14ac:dyDescent="0.25">
      <c r="D22" s="41">
        <v>699000</v>
      </c>
      <c r="E22" s="41">
        <v>1553</v>
      </c>
      <c r="F22" s="42">
        <v>20</v>
      </c>
      <c r="G22" s="42">
        <v>2</v>
      </c>
    </row>
    <row r="23" spans="4:7" ht="27.75" customHeight="1" x14ac:dyDescent="0.25">
      <c r="D23" s="41">
        <v>723000</v>
      </c>
      <c r="E23" s="41">
        <v>2404</v>
      </c>
      <c r="F23" s="42">
        <v>32</v>
      </c>
      <c r="G23" s="42">
        <v>3</v>
      </c>
    </row>
    <row r="24" spans="4:7" ht="27.75" customHeight="1" x14ac:dyDescent="0.25">
      <c r="D24" s="41">
        <v>760000</v>
      </c>
      <c r="E24" s="41">
        <v>1884</v>
      </c>
      <c r="F24" s="42">
        <v>25</v>
      </c>
      <c r="G24" s="42">
        <v>2</v>
      </c>
    </row>
    <row r="25" spans="4:7" ht="30" customHeight="1" x14ac:dyDescent="0.25">
      <c r="D25" s="41">
        <v>780000</v>
      </c>
      <c r="E25" s="41">
        <v>1558</v>
      </c>
      <c r="F25" s="42">
        <v>14</v>
      </c>
      <c r="G25" s="42">
        <v>1</v>
      </c>
    </row>
    <row r="26" spans="4:7" ht="27" customHeight="1" x14ac:dyDescent="0.25">
      <c r="D26" s="41">
        <v>750000</v>
      </c>
      <c r="E26" s="41">
        <v>1748</v>
      </c>
      <c r="F26" s="42">
        <v>8</v>
      </c>
      <c r="G26" s="42">
        <v>2</v>
      </c>
    </row>
    <row r="27" spans="4:7" ht="31.9" customHeight="1" x14ac:dyDescent="0.25">
      <c r="D27" s="41">
        <v>870000</v>
      </c>
      <c r="E27" s="41">
        <v>3105</v>
      </c>
      <c r="F27" s="42">
        <v>10</v>
      </c>
      <c r="G27" s="42">
        <v>5</v>
      </c>
    </row>
    <row r="28" spans="4:7" ht="22.5" customHeight="1" x14ac:dyDescent="0.25">
      <c r="D28" s="41">
        <v>920000</v>
      </c>
      <c r="E28" s="41">
        <v>1682</v>
      </c>
      <c r="F28" s="42">
        <v>28</v>
      </c>
      <c r="G28" s="42">
        <v>3</v>
      </c>
    </row>
    <row r="29" spans="4:7" ht="23.25" customHeight="1" x14ac:dyDescent="0.25">
      <c r="D29" s="41">
        <v>850000</v>
      </c>
      <c r="E29" s="41">
        <v>2470</v>
      </c>
      <c r="F29" s="42">
        <v>30</v>
      </c>
      <c r="G29" s="42">
        <v>3</v>
      </c>
    </row>
    <row r="30" spans="4:7" ht="25.15" customHeight="1" x14ac:dyDescent="0.25">
      <c r="D30" s="41">
        <v>780000</v>
      </c>
      <c r="E30" s="41">
        <v>1820</v>
      </c>
      <c r="F30" s="42">
        <v>2</v>
      </c>
      <c r="G30" s="42">
        <v>2</v>
      </c>
    </row>
    <row r="31" spans="4:7" ht="25.9" customHeight="1" x14ac:dyDescent="0.25">
      <c r="D31" s="41">
        <v>810000</v>
      </c>
      <c r="E31" s="41">
        <v>2143</v>
      </c>
      <c r="F31" s="42">
        <v>6</v>
      </c>
      <c r="G31" s="42">
        <v>3</v>
      </c>
    </row>
    <row r="32" spans="4:7" ht="25.15" customHeight="1" x14ac:dyDescent="0.25">
      <c r="D32" s="41">
        <v>800000</v>
      </c>
      <c r="E32" s="41">
        <v>2121</v>
      </c>
      <c r="F32" s="42">
        <v>14</v>
      </c>
      <c r="G32" s="42">
        <v>3</v>
      </c>
    </row>
    <row r="33" spans="4:7" ht="24" customHeight="1" x14ac:dyDescent="0.25">
      <c r="D33" s="41">
        <v>840000</v>
      </c>
      <c r="E33" s="41">
        <v>2485</v>
      </c>
      <c r="F33" s="42">
        <v>9</v>
      </c>
      <c r="G33" s="42">
        <v>3</v>
      </c>
    </row>
    <row r="34" spans="4:7" ht="25.15" customHeight="1" x14ac:dyDescent="0.25">
      <c r="D34" s="41">
        <v>960000</v>
      </c>
      <c r="E34" s="41">
        <v>2300</v>
      </c>
      <c r="F34" s="42">
        <v>19</v>
      </c>
      <c r="G34" s="42">
        <v>3</v>
      </c>
    </row>
    <row r="35" spans="4:7" ht="23.25" customHeight="1" x14ac:dyDescent="0.25">
      <c r="D35" s="41">
        <v>1100000</v>
      </c>
      <c r="E35" s="41">
        <v>2714</v>
      </c>
      <c r="F35" s="42">
        <v>4</v>
      </c>
      <c r="G35" s="42">
        <v>4</v>
      </c>
    </row>
    <row r="36" spans="4:7" ht="24" customHeight="1" x14ac:dyDescent="0.25">
      <c r="D36" s="41">
        <v>1030000</v>
      </c>
      <c r="E36" s="41">
        <v>2463</v>
      </c>
      <c r="F36" s="42">
        <v>5</v>
      </c>
      <c r="G36" s="42">
        <v>3</v>
      </c>
    </row>
    <row r="37" spans="4:7" ht="27.75" customHeight="1" x14ac:dyDescent="0.25">
      <c r="D37" s="41">
        <v>1210000</v>
      </c>
      <c r="E37" s="41">
        <v>3076</v>
      </c>
      <c r="F37" s="42">
        <v>7</v>
      </c>
      <c r="G37" s="42">
        <v>5</v>
      </c>
    </row>
    <row r="38" spans="4:7" ht="27.6" customHeight="1" x14ac:dyDescent="0.25">
      <c r="D38" s="41">
        <v>1050000</v>
      </c>
      <c r="E38" s="41">
        <v>3048</v>
      </c>
      <c r="F38" s="42">
        <v>3</v>
      </c>
      <c r="G38" s="42">
        <v>5</v>
      </c>
    </row>
    <row r="39" spans="4:7" ht="28.5" customHeight="1" x14ac:dyDescent="0.25">
      <c r="D39" s="41">
        <v>1280000</v>
      </c>
      <c r="E39" s="41">
        <v>3267</v>
      </c>
      <c r="F39" s="42">
        <v>6</v>
      </c>
      <c r="G39" s="42">
        <v>4</v>
      </c>
    </row>
    <row r="40" spans="4:7" ht="27.6" customHeight="1" x14ac:dyDescent="0.25">
      <c r="D40" s="41">
        <v>1290000</v>
      </c>
      <c r="E40" s="41">
        <v>3069</v>
      </c>
      <c r="F40" s="42">
        <v>10</v>
      </c>
      <c r="G40" s="42">
        <v>4</v>
      </c>
    </row>
    <row r="41" spans="4:7" ht="25.9" customHeight="1" x14ac:dyDescent="0.25">
      <c r="D41" s="41">
        <v>1160000</v>
      </c>
      <c r="E41" s="41">
        <v>4765</v>
      </c>
      <c r="F41" s="42">
        <v>11</v>
      </c>
      <c r="G41" s="42">
        <v>6</v>
      </c>
    </row>
    <row r="42" spans="4:7" ht="28.9" customHeight="1" x14ac:dyDescent="0.25">
      <c r="D42" s="41">
        <v>1400000</v>
      </c>
      <c r="E42" s="41">
        <v>4540</v>
      </c>
      <c r="F42" s="42">
        <v>8</v>
      </c>
      <c r="G42" s="42">
        <v>5</v>
      </c>
    </row>
    <row r="43" spans="4:7" ht="27.75" customHeight="1" x14ac:dyDescent="0.25"/>
    <row r="44" spans="4:7" ht="24" customHeight="1" x14ac:dyDescent="0.25"/>
    <row r="45" spans="4:7" ht="24.6" customHeight="1" x14ac:dyDescent="0.25"/>
    <row r="46" spans="4:7" ht="22.15" customHeight="1" x14ac:dyDescent="0.25"/>
    <row r="47" spans="4:7" ht="21.6" customHeight="1" x14ac:dyDescent="0.25"/>
    <row r="48" spans="4:7" ht="27.6" customHeight="1" x14ac:dyDescent="0.25"/>
    <row r="52" spans="3:8" ht="15" customHeight="1" x14ac:dyDescent="0.25"/>
    <row r="53" spans="3:8" ht="14.45" customHeight="1" x14ac:dyDescent="0.25"/>
    <row r="54" spans="3:8" ht="14.45" customHeight="1" x14ac:dyDescent="0.25"/>
    <row r="56" spans="3:8" x14ac:dyDescent="0.25">
      <c r="C56" s="7"/>
      <c r="D56" s="7"/>
      <c r="E56" s="7"/>
    </row>
    <row r="57" spans="3:8" x14ac:dyDescent="0.25">
      <c r="C57" s="7"/>
      <c r="D57" s="7"/>
      <c r="E57" s="7"/>
      <c r="F57" s="7"/>
      <c r="G57" s="7"/>
      <c r="H57" s="7"/>
    </row>
    <row r="58" spans="3:8" x14ac:dyDescent="0.25">
      <c r="C58" s="7"/>
      <c r="D58" s="7"/>
      <c r="E58" s="7"/>
      <c r="F58" s="7"/>
      <c r="G58" s="7"/>
      <c r="H58" s="7"/>
    </row>
    <row r="59" spans="3:8" x14ac:dyDescent="0.25">
      <c r="C59" s="7"/>
      <c r="D59" s="7"/>
      <c r="E59" s="7"/>
      <c r="F59" s="7"/>
      <c r="G59" s="7"/>
      <c r="H59" s="7"/>
    </row>
    <row r="60" spans="3:8" x14ac:dyDescent="0.25">
      <c r="C60" s="7"/>
      <c r="D60" s="7"/>
      <c r="E60" s="7"/>
      <c r="F60" s="7"/>
      <c r="G60" s="7"/>
      <c r="H60" s="7"/>
    </row>
    <row r="61" spans="3:8" x14ac:dyDescent="0.25">
      <c r="C61" s="7"/>
      <c r="D61" s="7"/>
    </row>
    <row r="62" spans="3:8" x14ac:dyDescent="0.25">
      <c r="C62" s="7"/>
      <c r="D62" s="7"/>
    </row>
    <row r="63" spans="3:8" x14ac:dyDescent="0.25">
      <c r="C63" s="7"/>
      <c r="D63" s="7"/>
    </row>
    <row r="69" spans="3:8" x14ac:dyDescent="0.25">
      <c r="F69" s="7"/>
      <c r="G69" s="7"/>
      <c r="H69" s="7"/>
    </row>
    <row r="70" spans="3:8" x14ac:dyDescent="0.25">
      <c r="F70" s="7"/>
      <c r="G70" s="7"/>
      <c r="H70" s="7"/>
    </row>
    <row r="71" spans="3:8" ht="15" customHeight="1" x14ac:dyDescent="0.25">
      <c r="F71" s="7"/>
      <c r="G71" s="7"/>
      <c r="H71" s="7"/>
    </row>
    <row r="72" spans="3:8" ht="15" customHeight="1" x14ac:dyDescent="0.25">
      <c r="F72" s="7"/>
      <c r="G72" s="7"/>
      <c r="H72" s="7"/>
    </row>
    <row r="73" spans="3:8" x14ac:dyDescent="0.25">
      <c r="F73" s="7"/>
      <c r="G73" s="7"/>
      <c r="H73" s="7"/>
    </row>
    <row r="74" spans="3:8" x14ac:dyDescent="0.25">
      <c r="F74" s="7"/>
      <c r="G74" s="7"/>
      <c r="H74" s="7"/>
    </row>
    <row r="75" spans="3:8" x14ac:dyDescent="0.25">
      <c r="F75" s="7"/>
      <c r="G75" s="7"/>
      <c r="H75" s="7"/>
    </row>
    <row r="76" spans="3:8" x14ac:dyDescent="0.25">
      <c r="C76" s="7"/>
      <c r="D76" s="7"/>
      <c r="E76" s="7"/>
      <c r="F76" s="7"/>
      <c r="G76" s="7"/>
      <c r="H76" s="7"/>
    </row>
  </sheetData>
  <pageMargins left="0.7" right="0.7" top="0.75" bottom="0.75" header="0.3" footer="0.3"/>
  <pageSetup scale="3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C19:F53"/>
  <sheetViews>
    <sheetView zoomScale="60" zoomScaleNormal="60" workbookViewId="0"/>
  </sheetViews>
  <sheetFormatPr defaultColWidth="9.140625" defaultRowHeight="15" x14ac:dyDescent="0.25"/>
  <cols>
    <col min="1" max="1" width="18.42578125" style="3" customWidth="1"/>
    <col min="2" max="2" width="15.7109375" style="3" customWidth="1"/>
    <col min="3" max="3" width="22.85546875" style="3" customWidth="1"/>
    <col min="4" max="4" width="19" style="3" customWidth="1"/>
    <col min="5" max="5" width="18.5703125" style="3" customWidth="1"/>
    <col min="6" max="6" width="15.140625" style="3" customWidth="1"/>
    <col min="7" max="7" width="12.42578125" style="3" customWidth="1"/>
    <col min="8" max="8" width="21.140625" style="3" customWidth="1"/>
    <col min="9" max="9" width="17.85546875" style="3" customWidth="1"/>
    <col min="10" max="10" width="15.28515625" style="3" customWidth="1"/>
    <col min="11" max="11" width="11.5703125" style="3" customWidth="1"/>
    <col min="12" max="12" width="11.7109375" style="3" customWidth="1"/>
    <col min="13" max="13" width="11.140625" style="3" customWidth="1"/>
    <col min="14" max="14" width="12.5703125" style="3" customWidth="1"/>
    <col min="15" max="15" width="7" style="3" customWidth="1"/>
    <col min="16" max="16" width="9.140625" style="3"/>
    <col min="17" max="17" width="9.7109375" style="3" customWidth="1"/>
    <col min="18" max="16384" width="9.140625" style="3"/>
  </cols>
  <sheetData>
    <row r="19" spans="3:6" ht="90.6" customHeight="1" x14ac:dyDescent="0.25">
      <c r="C19" s="30" t="s">
        <v>98</v>
      </c>
      <c r="D19" s="30" t="s">
        <v>72</v>
      </c>
      <c r="E19" s="30" t="s">
        <v>75</v>
      </c>
      <c r="F19" s="30" t="s">
        <v>74</v>
      </c>
    </row>
    <row r="20" spans="3:6" ht="31.15" customHeight="1" x14ac:dyDescent="0.25">
      <c r="C20" s="93">
        <v>2500</v>
      </c>
      <c r="D20" s="48">
        <v>32</v>
      </c>
      <c r="E20" s="48">
        <v>0</v>
      </c>
    </row>
    <row r="21" spans="3:6" ht="28.9" customHeight="1" x14ac:dyDescent="0.25">
      <c r="C21" s="93">
        <v>2600</v>
      </c>
      <c r="D21" s="48">
        <v>38</v>
      </c>
      <c r="E21" s="48">
        <v>0</v>
      </c>
    </row>
    <row r="22" spans="3:6" ht="26.45" customHeight="1" x14ac:dyDescent="0.25">
      <c r="C22" s="93">
        <v>1900</v>
      </c>
      <c r="D22" s="48">
        <v>27</v>
      </c>
      <c r="E22" s="48">
        <v>1</v>
      </c>
    </row>
    <row r="23" spans="3:6" ht="27.6" customHeight="1" x14ac:dyDescent="0.25">
      <c r="C23" s="93">
        <v>1850</v>
      </c>
      <c r="D23" s="48">
        <v>34</v>
      </c>
      <c r="E23" s="48">
        <v>1</v>
      </c>
    </row>
    <row r="24" spans="3:6" ht="27" customHeight="1" x14ac:dyDescent="0.25">
      <c r="C24" s="93">
        <v>2100</v>
      </c>
      <c r="D24" s="48">
        <v>36</v>
      </c>
      <c r="E24" s="48">
        <v>0</v>
      </c>
    </row>
    <row r="25" spans="3:6" ht="25.15" customHeight="1" x14ac:dyDescent="0.25">
      <c r="C25" s="93">
        <v>2400</v>
      </c>
      <c r="D25" s="48">
        <v>41</v>
      </c>
      <c r="E25" s="48">
        <v>0</v>
      </c>
    </row>
    <row r="26" spans="3:6" ht="27" customHeight="1" x14ac:dyDescent="0.25">
      <c r="C26" s="93">
        <v>1750</v>
      </c>
      <c r="D26" s="48">
        <v>38</v>
      </c>
      <c r="E26" s="48">
        <v>1</v>
      </c>
    </row>
    <row r="27" spans="3:6" ht="25.9" customHeight="1" x14ac:dyDescent="0.25">
      <c r="C27" s="93">
        <v>2150</v>
      </c>
      <c r="D27" s="48">
        <v>34</v>
      </c>
      <c r="E27" s="48">
        <v>1</v>
      </c>
    </row>
    <row r="28" spans="3:6" ht="24" customHeight="1" x14ac:dyDescent="0.25">
      <c r="C28" s="93">
        <v>2875</v>
      </c>
      <c r="D28" s="48">
        <v>33</v>
      </c>
      <c r="E28" s="48">
        <v>0</v>
      </c>
    </row>
    <row r="29" spans="3:6" ht="27" customHeight="1" x14ac:dyDescent="0.25">
      <c r="C29" s="93">
        <v>1925</v>
      </c>
      <c r="D29" s="48">
        <v>32</v>
      </c>
      <c r="E29" s="48">
        <v>1</v>
      </c>
    </row>
    <row r="30" spans="3:6" ht="25.15" customHeight="1" x14ac:dyDescent="0.25">
      <c r="C30" s="93">
        <v>1875</v>
      </c>
      <c r="D30" s="48">
        <v>35</v>
      </c>
      <c r="E30" s="48">
        <v>0</v>
      </c>
    </row>
    <row r="31" spans="3:6" ht="26.45" customHeight="1" x14ac:dyDescent="0.25">
      <c r="C31" s="93">
        <v>2450</v>
      </c>
      <c r="D31" s="48">
        <v>29</v>
      </c>
      <c r="E31" s="48">
        <v>0</v>
      </c>
    </row>
    <row r="32" spans="3:6" ht="29.45" customHeight="1" x14ac:dyDescent="0.25">
      <c r="C32" s="93">
        <v>2250</v>
      </c>
      <c r="D32" s="48">
        <v>33</v>
      </c>
      <c r="E32" s="48">
        <v>1</v>
      </c>
    </row>
    <row r="33" spans="3:5" ht="30" customHeight="1" x14ac:dyDescent="0.25">
      <c r="C33" s="93">
        <v>2145</v>
      </c>
      <c r="D33" s="48">
        <v>28</v>
      </c>
      <c r="E33" s="48">
        <v>1</v>
      </c>
    </row>
    <row r="34" spans="3:5" ht="33.6" customHeight="1" x14ac:dyDescent="0.25">
      <c r="C34" s="93">
        <v>2005</v>
      </c>
      <c r="D34" s="48">
        <v>35</v>
      </c>
      <c r="E34" s="48">
        <v>0</v>
      </c>
    </row>
    <row r="41" spans="3:5" ht="15" customHeight="1" x14ac:dyDescent="0.25"/>
    <row r="42" spans="3:5" ht="15" customHeight="1" x14ac:dyDescent="0.25"/>
    <row r="43" spans="3:5" ht="14.45" customHeight="1" x14ac:dyDescent="0.25"/>
    <row r="44" spans="3:5" ht="15" customHeight="1" x14ac:dyDescent="0.25"/>
    <row r="45" spans="3:5" ht="15" customHeight="1" x14ac:dyDescent="0.25"/>
    <row r="48" spans="3:5" ht="14.45" customHeight="1" x14ac:dyDescent="0.25"/>
    <row r="49" ht="14.45" customHeight="1" x14ac:dyDescent="0.25"/>
    <row r="50" ht="14.45" customHeight="1" x14ac:dyDescent="0.25"/>
    <row r="52" ht="14.45" customHeight="1" x14ac:dyDescent="0.25"/>
    <row r="53" ht="14.45" customHeight="1" x14ac:dyDescent="0.25"/>
  </sheetData>
  <pageMargins left="0.7" right="0.7" top="0.75" bottom="0.75" header="0.3" footer="0.3"/>
  <pageSetup scale="4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E0083-D201-47F4-A4F9-04B51CBCCDB2}">
  <sheetPr>
    <pageSetUpPr fitToPage="1"/>
  </sheetPr>
  <dimension ref="C19:S53"/>
  <sheetViews>
    <sheetView zoomScale="60" zoomScaleNormal="60" workbookViewId="0">
      <selection sqref="A1:XFD1048576"/>
    </sheetView>
  </sheetViews>
  <sheetFormatPr defaultColWidth="9.140625" defaultRowHeight="15" x14ac:dyDescent="0.25"/>
  <cols>
    <col min="1" max="1" width="18.42578125" style="3" customWidth="1"/>
    <col min="2" max="2" width="15.7109375" style="3" customWidth="1"/>
    <col min="3" max="3" width="17.7109375" style="3" customWidth="1"/>
    <col min="4" max="4" width="19" style="3" customWidth="1"/>
    <col min="5" max="5" width="18.5703125" style="3" customWidth="1"/>
    <col min="6" max="6" width="15.140625" style="3" customWidth="1"/>
    <col min="7" max="7" width="12.42578125" style="3" customWidth="1"/>
    <col min="8" max="8" width="21.140625" style="3" customWidth="1"/>
    <col min="9" max="9" width="17.85546875" style="3" customWidth="1"/>
    <col min="10" max="10" width="15.28515625" style="3" customWidth="1"/>
    <col min="11" max="11" width="11.5703125" style="3" customWidth="1"/>
    <col min="12" max="12" width="11.7109375" style="3" customWidth="1"/>
    <col min="13" max="13" width="11.140625" style="3" customWidth="1"/>
    <col min="14" max="14" width="12.5703125" style="3" customWidth="1"/>
    <col min="15" max="15" width="7" style="3" customWidth="1"/>
    <col min="16" max="16" width="9.140625" style="3"/>
    <col min="17" max="17" width="9.7109375" style="3" customWidth="1"/>
    <col min="18" max="16384" width="9.140625" style="3"/>
  </cols>
  <sheetData>
    <row r="19" spans="3:19" ht="90.6" customHeight="1" x14ac:dyDescent="0.25">
      <c r="C19" s="84" t="s">
        <v>73</v>
      </c>
      <c r="D19" s="84" t="s">
        <v>72</v>
      </c>
      <c r="E19" s="84" t="s">
        <v>75</v>
      </c>
      <c r="F19" s="84" t="s">
        <v>74</v>
      </c>
      <c r="H19" t="s">
        <v>49</v>
      </c>
      <c r="I19"/>
      <c r="J19"/>
      <c r="K19"/>
      <c r="L19"/>
      <c r="M19"/>
      <c r="N19"/>
      <c r="O19"/>
      <c r="P19"/>
      <c r="Q19"/>
      <c r="R19"/>
      <c r="S19"/>
    </row>
    <row r="20" spans="3:19" ht="31.15" customHeight="1" thickBot="1" x14ac:dyDescent="0.3">
      <c r="C20" s="51">
        <v>1.548</v>
      </c>
      <c r="D20" s="48">
        <v>3.2</v>
      </c>
      <c r="E20" s="48">
        <v>1</v>
      </c>
      <c r="H20"/>
      <c r="I20"/>
      <c r="J20"/>
      <c r="K20"/>
      <c r="L20"/>
      <c r="M20"/>
      <c r="N20"/>
      <c r="O20"/>
      <c r="P20"/>
      <c r="Q20"/>
      <c r="R20"/>
      <c r="S20"/>
    </row>
    <row r="21" spans="3:19" ht="28.9" customHeight="1" x14ac:dyDescent="0.25">
      <c r="C21" s="51">
        <v>1.629</v>
      </c>
      <c r="D21" s="48">
        <v>3.8</v>
      </c>
      <c r="E21" s="48">
        <v>1</v>
      </c>
      <c r="H21" s="16" t="s">
        <v>50</v>
      </c>
      <c r="I21" s="16"/>
      <c r="J21"/>
      <c r="K21"/>
      <c r="L21"/>
      <c r="M21"/>
      <c r="N21"/>
      <c r="O21"/>
      <c r="P21"/>
      <c r="Q21"/>
      <c r="R21"/>
      <c r="S21"/>
    </row>
    <row r="22" spans="3:19" ht="26.45" customHeight="1" x14ac:dyDescent="0.25">
      <c r="C22" s="51">
        <v>1.0109999999999999</v>
      </c>
      <c r="D22" s="48">
        <v>2.7</v>
      </c>
      <c r="E22" s="48">
        <v>0</v>
      </c>
      <c r="H22" s="14" t="s">
        <v>51</v>
      </c>
      <c r="I22" s="14">
        <v>0.94339135797851703</v>
      </c>
      <c r="J22"/>
      <c r="K22"/>
      <c r="L22"/>
      <c r="M22"/>
      <c r="N22"/>
      <c r="O22"/>
      <c r="P22"/>
      <c r="Q22"/>
      <c r="R22"/>
      <c r="S22"/>
    </row>
    <row r="23" spans="3:19" ht="27.6" customHeight="1" x14ac:dyDescent="0.25">
      <c r="C23" s="51">
        <v>1.2290000000000001</v>
      </c>
      <c r="D23" s="48">
        <v>3.4</v>
      </c>
      <c r="E23" s="48">
        <v>0</v>
      </c>
      <c r="H23" s="14" t="s">
        <v>52</v>
      </c>
      <c r="I23" s="14">
        <v>0.88998725430855041</v>
      </c>
      <c r="J23"/>
      <c r="K23"/>
      <c r="L23"/>
      <c r="M23"/>
      <c r="N23"/>
      <c r="O23"/>
      <c r="P23"/>
      <c r="Q23"/>
      <c r="R23"/>
      <c r="S23"/>
    </row>
    <row r="24" spans="3:19" ht="27" customHeight="1" x14ac:dyDescent="0.25">
      <c r="C24" s="51">
        <v>1.746</v>
      </c>
      <c r="D24" s="48">
        <v>3.6</v>
      </c>
      <c r="E24" s="48">
        <v>1</v>
      </c>
      <c r="H24" s="14" t="s">
        <v>53</v>
      </c>
      <c r="I24" s="14">
        <v>0.87165179669330872</v>
      </c>
      <c r="J24"/>
      <c r="K24"/>
      <c r="L24"/>
      <c r="M24"/>
      <c r="N24"/>
      <c r="O24"/>
      <c r="P24"/>
      <c r="Q24"/>
      <c r="R24"/>
      <c r="S24"/>
    </row>
    <row r="25" spans="3:19" ht="25.15" customHeight="1" x14ac:dyDescent="0.25">
      <c r="C25" s="51">
        <v>1.528</v>
      </c>
      <c r="D25" s="48">
        <v>4.0999999999999996</v>
      </c>
      <c r="E25" s="48">
        <v>1</v>
      </c>
      <c r="H25" s="14" t="s">
        <v>1</v>
      </c>
      <c r="I25" s="14">
        <v>9.6791578334717243E-2</v>
      </c>
      <c r="J25"/>
      <c r="K25"/>
      <c r="L25"/>
      <c r="M25"/>
      <c r="N25"/>
      <c r="O25"/>
      <c r="P25"/>
      <c r="Q25"/>
      <c r="R25"/>
      <c r="S25"/>
    </row>
    <row r="26" spans="3:19" ht="27" customHeight="1" thickBot="1" x14ac:dyDescent="0.3">
      <c r="C26" s="51">
        <v>1.018</v>
      </c>
      <c r="D26" s="48">
        <v>3.8</v>
      </c>
      <c r="E26" s="48">
        <v>0</v>
      </c>
      <c r="H26" s="15" t="s">
        <v>54</v>
      </c>
      <c r="I26" s="15">
        <v>15</v>
      </c>
      <c r="J26"/>
      <c r="K26"/>
      <c r="L26"/>
      <c r="M26"/>
      <c r="N26"/>
      <c r="O26"/>
      <c r="P26"/>
      <c r="Q26"/>
      <c r="R26"/>
      <c r="S26"/>
    </row>
    <row r="27" spans="3:19" ht="25.9" customHeight="1" x14ac:dyDescent="0.25">
      <c r="C27" s="51">
        <v>1.19</v>
      </c>
      <c r="D27" s="48">
        <v>3.4</v>
      </c>
      <c r="E27" s="48">
        <v>0</v>
      </c>
      <c r="H27"/>
      <c r="I27"/>
      <c r="J27"/>
      <c r="K27"/>
      <c r="L27"/>
      <c r="M27"/>
      <c r="N27"/>
      <c r="O27"/>
      <c r="P27"/>
      <c r="Q27"/>
      <c r="R27"/>
      <c r="S27"/>
    </row>
    <row r="28" spans="3:19" ht="24" customHeight="1" thickBot="1" x14ac:dyDescent="0.3">
      <c r="C28" s="51">
        <v>1.5509999999999999</v>
      </c>
      <c r="D28" s="48">
        <v>3.3</v>
      </c>
      <c r="E28" s="48">
        <v>1</v>
      </c>
      <c r="H28" t="s">
        <v>15</v>
      </c>
      <c r="I28"/>
      <c r="J28"/>
      <c r="K28"/>
      <c r="L28"/>
      <c r="M28"/>
      <c r="N28"/>
      <c r="O28"/>
      <c r="P28"/>
      <c r="Q28"/>
      <c r="R28"/>
      <c r="S28"/>
    </row>
    <row r="29" spans="3:19" ht="27" customHeight="1" x14ac:dyDescent="0.25">
      <c r="C29" s="51">
        <v>0.98499999999999999</v>
      </c>
      <c r="D29" s="48">
        <v>3.2</v>
      </c>
      <c r="E29" s="48">
        <v>0</v>
      </c>
      <c r="H29" s="23"/>
      <c r="I29" s="23" t="s">
        <v>18</v>
      </c>
      <c r="J29" s="23" t="s">
        <v>17</v>
      </c>
      <c r="K29" s="23" t="s">
        <v>19</v>
      </c>
      <c r="L29" s="23" t="s">
        <v>20</v>
      </c>
      <c r="M29" s="23" t="s">
        <v>58</v>
      </c>
      <c r="N29"/>
      <c r="O29"/>
      <c r="P29"/>
      <c r="Q29"/>
      <c r="R29"/>
      <c r="S29"/>
    </row>
    <row r="30" spans="3:19" ht="25.15" customHeight="1" x14ac:dyDescent="0.25">
      <c r="C30" s="51">
        <v>1.61</v>
      </c>
      <c r="D30" s="48">
        <v>3.5</v>
      </c>
      <c r="E30" s="48">
        <v>1</v>
      </c>
      <c r="H30" s="14" t="s">
        <v>55</v>
      </c>
      <c r="I30" s="14">
        <v>2</v>
      </c>
      <c r="J30" s="14">
        <v>0.90948841769502498</v>
      </c>
      <c r="K30" s="14">
        <v>0.45474420884751249</v>
      </c>
      <c r="L30" s="14">
        <v>48.539135100109874</v>
      </c>
      <c r="M30" s="14">
        <v>1.772792980637701E-6</v>
      </c>
      <c r="N30"/>
      <c r="O30"/>
      <c r="P30"/>
      <c r="Q30"/>
      <c r="R30"/>
      <c r="S30"/>
    </row>
    <row r="31" spans="3:19" ht="26.45" customHeight="1" x14ac:dyDescent="0.25">
      <c r="C31" s="51">
        <v>1.4319999999999999</v>
      </c>
      <c r="D31" s="48">
        <v>2.9</v>
      </c>
      <c r="E31" s="48">
        <v>1</v>
      </c>
      <c r="H31" s="14" t="s">
        <v>56</v>
      </c>
      <c r="I31" s="14">
        <v>12</v>
      </c>
      <c r="J31" s="14">
        <v>0.11242331563830847</v>
      </c>
      <c r="K31" s="14">
        <v>9.3686096365257054E-3</v>
      </c>
      <c r="L31" s="14"/>
      <c r="M31" s="14"/>
      <c r="N31"/>
      <c r="O31"/>
      <c r="P31"/>
      <c r="Q31"/>
      <c r="R31"/>
      <c r="S31"/>
    </row>
    <row r="32" spans="3:19" ht="29.45" customHeight="1" thickBot="1" x14ac:dyDescent="0.3">
      <c r="C32" s="51">
        <v>1.2150000000000001</v>
      </c>
      <c r="D32" s="48">
        <v>3.3</v>
      </c>
      <c r="E32" s="48">
        <v>0</v>
      </c>
      <c r="H32" s="15" t="s">
        <v>25</v>
      </c>
      <c r="I32" s="15">
        <v>14</v>
      </c>
      <c r="J32" s="15">
        <v>1.0219117333333334</v>
      </c>
      <c r="K32" s="15"/>
      <c r="L32" s="15"/>
      <c r="M32" s="15"/>
      <c r="N32"/>
      <c r="O32"/>
      <c r="P32"/>
      <c r="Q32"/>
      <c r="R32"/>
      <c r="S32"/>
    </row>
    <row r="33" spans="3:19" ht="30" customHeight="1" thickBot="1" x14ac:dyDescent="0.3">
      <c r="C33" s="51">
        <v>0.99</v>
      </c>
      <c r="D33" s="48">
        <v>2.8</v>
      </c>
      <c r="E33" s="48">
        <v>0</v>
      </c>
      <c r="H33"/>
      <c r="I33"/>
      <c r="J33"/>
      <c r="K33"/>
      <c r="L33"/>
      <c r="M33"/>
      <c r="N33"/>
      <c r="O33"/>
      <c r="P33"/>
      <c r="Q33"/>
      <c r="R33"/>
      <c r="S33"/>
    </row>
    <row r="34" spans="3:19" ht="33.6" customHeight="1" x14ac:dyDescent="0.25">
      <c r="C34" s="51">
        <v>1.585</v>
      </c>
      <c r="D34" s="48">
        <v>3.5</v>
      </c>
      <c r="E34" s="47">
        <v>1</v>
      </c>
      <c r="H34" s="23"/>
      <c r="I34" s="23" t="s">
        <v>59</v>
      </c>
      <c r="J34" s="23" t="s">
        <v>1</v>
      </c>
      <c r="K34" s="23" t="s">
        <v>60</v>
      </c>
      <c r="L34" s="23" t="s">
        <v>21</v>
      </c>
      <c r="M34" s="23" t="s">
        <v>61</v>
      </c>
      <c r="N34" s="23" t="s">
        <v>62</v>
      </c>
      <c r="O34" s="23" t="s">
        <v>63</v>
      </c>
      <c r="P34" s="23" t="s">
        <v>64</v>
      </c>
      <c r="Q34" t="s">
        <v>62</v>
      </c>
      <c r="R34" t="s">
        <v>63</v>
      </c>
      <c r="S34" t="s">
        <v>64</v>
      </c>
    </row>
    <row r="35" spans="3:19" ht="26.25" x14ac:dyDescent="0.4">
      <c r="H35" s="49" t="s">
        <v>57</v>
      </c>
      <c r="I35" s="50">
        <v>0.732060612062988</v>
      </c>
      <c r="J35" s="14">
        <v>0.2355843557008066</v>
      </c>
      <c r="K35" s="14">
        <v>3.1074245566318899</v>
      </c>
      <c r="L35" s="14">
        <v>9.0641061866917928E-3</v>
      </c>
      <c r="M35" s="14">
        <v>0.2187663953931831</v>
      </c>
      <c r="N35" s="14">
        <v>1.2453548287327938</v>
      </c>
      <c r="O35" s="14">
        <v>0.2187663953931831</v>
      </c>
      <c r="P35" s="14">
        <v>1.2453548287327938</v>
      </c>
      <c r="Q35">
        <v>1.2453548287327938</v>
      </c>
      <c r="R35">
        <v>0.2187663953931831</v>
      </c>
      <c r="S35">
        <v>1.2453548287327938</v>
      </c>
    </row>
    <row r="36" spans="3:19" ht="26.25" x14ac:dyDescent="0.4">
      <c r="H36" s="49" t="s">
        <v>72</v>
      </c>
      <c r="I36" s="50">
        <v>0.11122016440526906</v>
      </c>
      <c r="J36" s="14">
        <v>7.2083423908904445E-2</v>
      </c>
      <c r="K36" s="14">
        <v>1.5429367581903954</v>
      </c>
      <c r="L36" s="14">
        <v>0.14879557387996997</v>
      </c>
      <c r="M36" s="14">
        <v>-4.583612441379338E-2</v>
      </c>
      <c r="N36" s="14">
        <v>0.26827645322433152</v>
      </c>
      <c r="O36" s="14">
        <v>-4.583612441379338E-2</v>
      </c>
      <c r="P36" s="14">
        <v>0.26827645322433152</v>
      </c>
      <c r="Q36">
        <v>0.26827645322433152</v>
      </c>
      <c r="R36">
        <v>-4.583612441379338E-2</v>
      </c>
      <c r="S36">
        <v>0.26827645322433152</v>
      </c>
    </row>
    <row r="37" spans="3:19" ht="27" thickBot="1" x14ac:dyDescent="0.45">
      <c r="H37" s="49" t="s">
        <v>75</v>
      </c>
      <c r="I37" s="50">
        <v>0.45868406457363575</v>
      </c>
      <c r="J37" s="15">
        <v>5.3458497933789248E-2</v>
      </c>
      <c r="K37" s="15">
        <v>8.5801899099697216</v>
      </c>
      <c r="L37" s="15">
        <v>1.823106016094712E-6</v>
      </c>
      <c r="M37" s="15">
        <v>0.34220800342075675</v>
      </c>
      <c r="N37" s="15">
        <v>0.57516012572651476</v>
      </c>
      <c r="O37" s="15">
        <v>0.34220800342075675</v>
      </c>
      <c r="P37" s="15">
        <v>0.57516012572651476</v>
      </c>
      <c r="Q37">
        <v>0.57516012572651476</v>
      </c>
      <c r="R37">
        <v>0.34220800342075675</v>
      </c>
      <c r="S37">
        <v>0.57516012572651476</v>
      </c>
    </row>
    <row r="41" spans="3:19" ht="15" customHeight="1" x14ac:dyDescent="0.25"/>
    <row r="42" spans="3:19" ht="15" customHeight="1" x14ac:dyDescent="0.25">
      <c r="N42" s="128">
        <f>0.7321+(0.1112*3.2) +0.4587</f>
        <v>1.54664</v>
      </c>
    </row>
    <row r="43" spans="3:19" x14ac:dyDescent="0.25">
      <c r="N43" s="129"/>
    </row>
    <row r="44" spans="3:19" ht="15" customHeight="1" x14ac:dyDescent="0.25">
      <c r="N44" s="130"/>
    </row>
    <row r="45" spans="3:19" ht="15" customHeight="1" x14ac:dyDescent="0.25">
      <c r="N45" s="7"/>
    </row>
    <row r="46" spans="3:19" x14ac:dyDescent="0.25">
      <c r="N46" s="7"/>
    </row>
    <row r="47" spans="3:19" x14ac:dyDescent="0.25">
      <c r="N47" s="7"/>
    </row>
    <row r="48" spans="3:19" x14ac:dyDescent="0.25">
      <c r="N48" s="128">
        <f>0.7321+(0.1112*3.2)</f>
        <v>1.0879399999999999</v>
      </c>
    </row>
    <row r="49" spans="14:17" x14ac:dyDescent="0.25">
      <c r="N49" s="129"/>
    </row>
    <row r="50" spans="14:17" x14ac:dyDescent="0.25">
      <c r="N50" s="130"/>
    </row>
    <row r="52" spans="14:17" ht="14.45" customHeight="1" x14ac:dyDescent="0.25">
      <c r="N52" s="131">
        <f>N42-N48</f>
        <v>0.45870000000000011</v>
      </c>
      <c r="P52" s="132">
        <f>N52*1000</f>
        <v>458.7000000000001</v>
      </c>
      <c r="Q52" s="132"/>
    </row>
    <row r="53" spans="14:17" ht="14.45" customHeight="1" x14ac:dyDescent="0.25">
      <c r="N53" s="131"/>
      <c r="P53" s="132"/>
      <c r="Q53" s="132"/>
    </row>
  </sheetData>
  <mergeCells count="4">
    <mergeCell ref="N42:N44"/>
    <mergeCell ref="N48:N50"/>
    <mergeCell ref="N52:N53"/>
    <mergeCell ref="P52:Q53"/>
  </mergeCells>
  <pageMargins left="0.7" right="0.7" top="0.75" bottom="0.75" header="0.3" footer="0.3"/>
  <pageSetup scale="4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4C3C8-43B8-4DB3-918D-588381DB4063}">
  <dimension ref="C12:T70"/>
  <sheetViews>
    <sheetView zoomScale="60" zoomScaleNormal="60" workbookViewId="0">
      <selection activeCell="C8" sqref="C8"/>
    </sheetView>
  </sheetViews>
  <sheetFormatPr defaultColWidth="9.140625" defaultRowHeight="15" x14ac:dyDescent="0.25"/>
  <cols>
    <col min="1" max="1" width="9.140625" style="3"/>
    <col min="2" max="2" width="9.28515625" style="3" customWidth="1"/>
    <col min="3" max="3" width="20.7109375" style="3" customWidth="1"/>
    <col min="4" max="4" width="20.42578125" style="3" customWidth="1"/>
    <col min="5" max="5" width="25" style="3" customWidth="1"/>
    <col min="6" max="6" width="20.7109375" style="3" customWidth="1"/>
    <col min="7" max="7" width="19.42578125" style="3" customWidth="1"/>
    <col min="8" max="8" width="20.42578125" style="3" customWidth="1"/>
    <col min="9" max="9" width="4.85546875" style="3" customWidth="1"/>
    <col min="10" max="10" width="14.7109375" style="3" customWidth="1"/>
    <col min="11" max="11" width="20.42578125" style="3" customWidth="1"/>
    <col min="12" max="12" width="7" style="3" customWidth="1"/>
    <col min="13" max="13" width="24.140625" style="3" customWidth="1"/>
    <col min="14" max="14" width="16.7109375" style="3" customWidth="1"/>
    <col min="15" max="15" width="8.7109375" style="3" customWidth="1"/>
    <col min="16" max="16" width="13.140625" style="3" customWidth="1"/>
    <col min="17" max="17" width="11.85546875" style="3" customWidth="1"/>
    <col min="18" max="18" width="13.140625" style="3" customWidth="1"/>
    <col min="19" max="19" width="11.42578125" style="3" customWidth="1"/>
    <col min="20" max="20" width="10.7109375" style="3" customWidth="1"/>
    <col min="21" max="21" width="17.42578125" style="3" customWidth="1"/>
    <col min="22" max="16384" width="9.140625" style="3"/>
  </cols>
  <sheetData>
    <row r="12" spans="3:3" ht="25.5" x14ac:dyDescent="0.35">
      <c r="C12" s="90" t="s">
        <v>80</v>
      </c>
    </row>
    <row r="19" spans="3:20" ht="33" customHeight="1" x14ac:dyDescent="0.25"/>
    <row r="20" spans="3:20" ht="58.15" customHeight="1" x14ac:dyDescent="0.25">
      <c r="C20" s="84" t="s">
        <v>81</v>
      </c>
      <c r="D20" s="84" t="s">
        <v>82</v>
      </c>
      <c r="E20" s="84" t="s">
        <v>83</v>
      </c>
      <c r="S20" s="133">
        <f>(5000*7+92000*8+70000*11+35000*11+9000*12+227000*13+16000*14+153000*15)/D29</f>
        <v>12.362438220757825</v>
      </c>
      <c r="T20" s="134"/>
    </row>
    <row r="21" spans="3:20" ht="33" customHeight="1" x14ac:dyDescent="0.25">
      <c r="C21" s="26" t="s">
        <v>4</v>
      </c>
      <c r="D21" s="26">
        <v>5000</v>
      </c>
      <c r="E21" s="26" t="s">
        <v>84</v>
      </c>
    </row>
    <row r="22" spans="3:20" ht="30" customHeight="1" x14ac:dyDescent="0.25">
      <c r="C22" s="26" t="s">
        <v>5</v>
      </c>
      <c r="D22" s="26">
        <v>92000</v>
      </c>
      <c r="E22" s="26" t="s">
        <v>85</v>
      </c>
      <c r="S22" s="135">
        <f>(5000*13+92000*12+70000*10+35000*7+9000*4+227000*11+16000*10+153000*5)/D29</f>
        <v>9.1795716639209228</v>
      </c>
      <c r="T22" s="135"/>
    </row>
    <row r="23" spans="3:20" ht="28.15" customHeight="1" x14ac:dyDescent="0.25">
      <c r="C23" s="26" t="s">
        <v>6</v>
      </c>
      <c r="D23" s="26">
        <v>70000</v>
      </c>
      <c r="E23" s="26" t="s">
        <v>86</v>
      </c>
      <c r="S23" s="135"/>
      <c r="T23" s="135"/>
    </row>
    <row r="24" spans="3:20" ht="27" customHeight="1" x14ac:dyDescent="0.25">
      <c r="C24" s="26" t="s">
        <v>87</v>
      </c>
      <c r="D24" s="26">
        <v>35000</v>
      </c>
      <c r="E24" s="26" t="s">
        <v>88</v>
      </c>
    </row>
    <row r="25" spans="3:20" ht="27.6" customHeight="1" x14ac:dyDescent="0.25">
      <c r="C25" s="26" t="s">
        <v>89</v>
      </c>
      <c r="D25" s="26">
        <v>9000</v>
      </c>
      <c r="E25" s="26" t="s">
        <v>90</v>
      </c>
    </row>
    <row r="26" spans="3:20" ht="33" customHeight="1" x14ac:dyDescent="0.25">
      <c r="C26" s="26" t="s">
        <v>20</v>
      </c>
      <c r="D26" s="27">
        <v>227000</v>
      </c>
      <c r="E26" s="26" t="s">
        <v>91</v>
      </c>
    </row>
    <row r="27" spans="3:20" ht="32.450000000000003" customHeight="1" x14ac:dyDescent="0.25">
      <c r="C27" s="26" t="s">
        <v>92</v>
      </c>
      <c r="D27" s="27">
        <v>16000</v>
      </c>
      <c r="E27" s="26" t="s">
        <v>93</v>
      </c>
    </row>
    <row r="28" spans="3:20" ht="27.6" customHeight="1" x14ac:dyDescent="0.25">
      <c r="C28" s="26" t="s">
        <v>94</v>
      </c>
      <c r="D28" s="27">
        <v>153000</v>
      </c>
      <c r="E28" s="26" t="s">
        <v>95</v>
      </c>
    </row>
    <row r="29" spans="3:20" ht="27" customHeight="1" x14ac:dyDescent="0.25">
      <c r="D29" s="91">
        <f>SUM(D21:D28)</f>
        <v>607000</v>
      </c>
    </row>
    <row r="30" spans="3:20" ht="34.15" customHeight="1" x14ac:dyDescent="0.25"/>
    <row r="31" spans="3:20" ht="27.6" customHeight="1" x14ac:dyDescent="0.25"/>
    <row r="32" spans="3:20" ht="27.6" customHeight="1" x14ac:dyDescent="0.25"/>
    <row r="33" ht="25.15" customHeight="1" x14ac:dyDescent="0.25"/>
    <row r="34" ht="30.6" customHeight="1" x14ac:dyDescent="0.25"/>
    <row r="35" ht="33" customHeight="1" x14ac:dyDescent="0.25"/>
    <row r="36" ht="28.15" customHeight="1" x14ac:dyDescent="0.25"/>
    <row r="37" ht="26.45" customHeight="1" x14ac:dyDescent="0.25"/>
    <row r="38" ht="27" customHeight="1" x14ac:dyDescent="0.25"/>
    <row r="39" ht="27" customHeight="1" x14ac:dyDescent="0.25"/>
    <row r="40" ht="25.9" customHeight="1" x14ac:dyDescent="0.25"/>
    <row r="41" ht="28.15" customHeight="1" x14ac:dyDescent="0.25"/>
    <row r="42" ht="15" customHeight="1" x14ac:dyDescent="0.25"/>
    <row r="43" ht="24.6" customHeight="1" x14ac:dyDescent="0.25"/>
    <row r="44" ht="22.15" customHeight="1" x14ac:dyDescent="0.25"/>
    <row r="45" ht="21.6" customHeight="1" x14ac:dyDescent="0.25"/>
    <row r="46" ht="27.6" customHeight="1" x14ac:dyDescent="0.25"/>
    <row r="50" s="3" customFormat="1" ht="15" customHeight="1" x14ac:dyDescent="0.25"/>
    <row r="51" s="3" customFormat="1" ht="14.45" customHeight="1" x14ac:dyDescent="0.25"/>
    <row r="52" s="3" customFormat="1" ht="14.45" customHeight="1" x14ac:dyDescent="0.25"/>
    <row r="53" s="3" customFormat="1" ht="14.45" customHeight="1" x14ac:dyDescent="0.25"/>
    <row r="54" s="3" customFormat="1" ht="14.45" customHeight="1" x14ac:dyDescent="0.25"/>
    <row r="55" s="3" customFormat="1" ht="14.45" customHeight="1" x14ac:dyDescent="0.25"/>
    <row r="56" s="3" customFormat="1" ht="14.45" customHeight="1" x14ac:dyDescent="0.25"/>
    <row r="69" s="3" customFormat="1" ht="15" customHeight="1" x14ac:dyDescent="0.25"/>
    <row r="70" s="3" customFormat="1" ht="15" customHeight="1" x14ac:dyDescent="0.25"/>
  </sheetData>
  <mergeCells count="2">
    <mergeCell ref="S20:T20"/>
    <mergeCell ref="S22:T23"/>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084A7-7198-4331-B648-17C4CE0481E5}">
  <dimension ref="C12:E70"/>
  <sheetViews>
    <sheetView zoomScale="60" zoomScaleNormal="60" workbookViewId="0"/>
  </sheetViews>
  <sheetFormatPr defaultColWidth="9.140625" defaultRowHeight="15" x14ac:dyDescent="0.25"/>
  <cols>
    <col min="1" max="1" width="9.140625" style="86"/>
    <col min="2" max="2" width="9.28515625" style="86" customWidth="1"/>
    <col min="3" max="3" width="20.7109375" style="86" customWidth="1"/>
    <col min="4" max="4" width="20.42578125" style="86" customWidth="1"/>
    <col min="5" max="5" width="25" style="86" customWidth="1"/>
    <col min="6" max="6" width="20.7109375" style="86" customWidth="1"/>
    <col min="7" max="7" width="19.42578125" style="86" customWidth="1"/>
    <col min="8" max="8" width="20.42578125" style="86" customWidth="1"/>
    <col min="9" max="9" width="4.85546875" style="86" customWidth="1"/>
    <col min="10" max="10" width="14.7109375" style="86" customWidth="1"/>
    <col min="11" max="11" width="20.42578125" style="86" customWidth="1"/>
    <col min="12" max="12" width="7" style="86" customWidth="1"/>
    <col min="13" max="13" width="24.140625" style="86" customWidth="1"/>
    <col min="14" max="14" width="16.7109375" style="86" customWidth="1"/>
    <col min="15" max="15" width="8.7109375" style="86" customWidth="1"/>
    <col min="16" max="16" width="13.140625" style="86" customWidth="1"/>
    <col min="17" max="17" width="11.85546875" style="86" customWidth="1"/>
    <col min="18" max="18" width="13.140625" style="86" customWidth="1"/>
    <col min="19" max="19" width="11.42578125" style="86" customWidth="1"/>
    <col min="20" max="20" width="10.7109375" style="86" customWidth="1"/>
    <col min="21" max="21" width="17.42578125" style="86" customWidth="1"/>
    <col min="22" max="16384" width="9.140625" style="86"/>
  </cols>
  <sheetData>
    <row r="12" spans="3:3" ht="25.5" x14ac:dyDescent="0.35">
      <c r="C12" s="85" t="s">
        <v>80</v>
      </c>
    </row>
    <row r="19" spans="3:5" ht="33" customHeight="1" x14ac:dyDescent="0.25"/>
    <row r="20" spans="3:5" ht="51" x14ac:dyDescent="0.25">
      <c r="C20" s="87" t="s">
        <v>81</v>
      </c>
      <c r="D20" s="87" t="s">
        <v>82</v>
      </c>
      <c r="E20" s="87" t="s">
        <v>83</v>
      </c>
    </row>
    <row r="21" spans="3:5" ht="72.599999999999994" customHeight="1" x14ac:dyDescent="0.25">
      <c r="C21" s="88" t="s">
        <v>4</v>
      </c>
      <c r="D21" s="89">
        <v>15000</v>
      </c>
      <c r="E21" s="88" t="s">
        <v>99</v>
      </c>
    </row>
    <row r="22" spans="3:5" ht="30" customHeight="1" x14ac:dyDescent="0.25">
      <c r="C22" s="88" t="s">
        <v>5</v>
      </c>
      <c r="D22" s="89">
        <v>19200</v>
      </c>
      <c r="E22" s="88" t="s">
        <v>100</v>
      </c>
    </row>
    <row r="23" spans="3:5" ht="28.15" customHeight="1" x14ac:dyDescent="0.25">
      <c r="C23" s="88" t="s">
        <v>6</v>
      </c>
      <c r="D23" s="89">
        <v>20000</v>
      </c>
      <c r="E23" s="88" t="s">
        <v>101</v>
      </c>
    </row>
    <row r="24" spans="3:5" ht="27" customHeight="1" x14ac:dyDescent="0.25">
      <c r="C24" s="88" t="s">
        <v>87</v>
      </c>
      <c r="D24" s="89">
        <v>15000</v>
      </c>
      <c r="E24" s="88" t="s">
        <v>102</v>
      </c>
    </row>
    <row r="25" spans="3:5" ht="27.6" customHeight="1" x14ac:dyDescent="0.25">
      <c r="C25" s="88" t="s">
        <v>89</v>
      </c>
      <c r="D25" s="89">
        <v>19000</v>
      </c>
      <c r="E25" s="88" t="s">
        <v>103</v>
      </c>
    </row>
    <row r="26" spans="3:5" ht="33" customHeight="1" x14ac:dyDescent="0.25">
      <c r="C26" s="88" t="s">
        <v>20</v>
      </c>
      <c r="D26" s="89">
        <v>27000</v>
      </c>
      <c r="E26" s="88" t="s">
        <v>104</v>
      </c>
    </row>
    <row r="27" spans="3:5" ht="32.450000000000003" customHeight="1" x14ac:dyDescent="0.25">
      <c r="C27" s="88" t="s">
        <v>92</v>
      </c>
      <c r="D27" s="89">
        <v>18000</v>
      </c>
      <c r="E27" s="88" t="s">
        <v>105</v>
      </c>
    </row>
    <row r="28" spans="3:5" ht="27.6" customHeight="1" x14ac:dyDescent="0.25">
      <c r="C28" s="88" t="s">
        <v>94</v>
      </c>
      <c r="D28" s="89">
        <v>53000</v>
      </c>
      <c r="E28" s="88" t="s">
        <v>106</v>
      </c>
    </row>
    <row r="29" spans="3:5" ht="27" customHeight="1" x14ac:dyDescent="0.25">
      <c r="D29" s="94"/>
    </row>
    <row r="30" spans="3:5" ht="34.15" customHeight="1" x14ac:dyDescent="0.25"/>
    <row r="31" spans="3:5" ht="27.6" customHeight="1" x14ac:dyDescent="0.25"/>
    <row r="32" spans="3:5" ht="27.6" customHeight="1" x14ac:dyDescent="0.25"/>
    <row r="33" ht="25.15" customHeight="1" x14ac:dyDescent="0.25"/>
    <row r="34" ht="30.6" customHeight="1" x14ac:dyDescent="0.25"/>
    <row r="35" ht="33" customHeight="1" x14ac:dyDescent="0.25"/>
    <row r="36" ht="28.15" customHeight="1" x14ac:dyDescent="0.25"/>
    <row r="37" ht="26.45" customHeight="1" x14ac:dyDescent="0.25"/>
    <row r="38" ht="27" customHeight="1" x14ac:dyDescent="0.25"/>
    <row r="39" ht="27" customHeight="1" x14ac:dyDescent="0.25"/>
    <row r="40" ht="25.9" customHeight="1" x14ac:dyDescent="0.25"/>
    <row r="41" ht="28.15" customHeight="1" x14ac:dyDescent="0.25"/>
    <row r="42" ht="15" customHeight="1" x14ac:dyDescent="0.25"/>
    <row r="43" ht="24.6" customHeight="1" x14ac:dyDescent="0.25"/>
    <row r="44" ht="22.15" customHeight="1" x14ac:dyDescent="0.25"/>
    <row r="45" ht="21.6" customHeight="1" x14ac:dyDescent="0.25"/>
    <row r="46" ht="27.6" customHeight="1" x14ac:dyDescent="0.25"/>
    <row r="50" s="86" customFormat="1" ht="15" customHeight="1" x14ac:dyDescent="0.25"/>
    <row r="51" s="86" customFormat="1" ht="14.45" customHeight="1" x14ac:dyDescent="0.25"/>
    <row r="52" s="86" customFormat="1" ht="14.45" customHeight="1" x14ac:dyDescent="0.25"/>
    <row r="53" s="86" customFormat="1" ht="14.45" customHeight="1" x14ac:dyDescent="0.25"/>
    <row r="54" s="86" customFormat="1" ht="14.45" customHeight="1" x14ac:dyDescent="0.25"/>
    <row r="55" s="86" customFormat="1" ht="14.45" customHeight="1" x14ac:dyDescent="0.25"/>
    <row r="56" s="86" customFormat="1" ht="14.45" customHeight="1" x14ac:dyDescent="0.25"/>
    <row r="69" s="86" customFormat="1" ht="15" customHeight="1" x14ac:dyDescent="0.25"/>
    <row r="70" s="86" customFormat="1" ht="15" customHeight="1"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AD78F-771F-4CE8-9480-F8C11462C479}">
  <sheetPr>
    <pageSetUpPr fitToPage="1"/>
  </sheetPr>
  <dimension ref="E17:U44"/>
  <sheetViews>
    <sheetView zoomScale="50" zoomScaleNormal="50" workbookViewId="0">
      <selection activeCell="M13" sqref="M13"/>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0" style="3" customWidth="1"/>
    <col min="6" max="6" width="20.285156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19.42578125" style="3" customWidth="1"/>
    <col min="15" max="15" width="16.7109375" style="3" customWidth="1"/>
    <col min="16" max="16" width="10.140625" style="3" customWidth="1"/>
    <col min="17" max="17" width="9.85546875" style="3" customWidth="1"/>
    <col min="18" max="18" width="15.42578125" style="3" customWidth="1"/>
    <col min="19" max="19" width="20.85546875" style="3" customWidth="1"/>
    <col min="20" max="20" width="16" style="3" customWidth="1"/>
    <col min="21" max="21" width="18.5703125" style="3" customWidth="1"/>
    <col min="22" max="22" width="10.42578125" style="3" customWidth="1"/>
    <col min="23" max="23" width="20.28515625" style="3" customWidth="1"/>
    <col min="24" max="24" width="9.140625" style="3"/>
    <col min="25" max="25" width="9.85546875" style="3" bestFit="1" customWidth="1"/>
    <col min="26" max="26" width="16.85546875" style="3" customWidth="1"/>
    <col min="27" max="27" width="9.28515625" style="3" bestFit="1" customWidth="1"/>
    <col min="28" max="28" width="16.42578125" style="3" customWidth="1"/>
    <col min="29" max="16384" width="9.140625" style="3"/>
  </cols>
  <sheetData>
    <row r="17" spans="5:21" ht="29.25" x14ac:dyDescent="0.25">
      <c r="J17" s="18"/>
    </row>
    <row r="18" spans="5:21" ht="29.45" customHeight="1" x14ac:dyDescent="0.25">
      <c r="E18" s="76" t="s">
        <v>4</v>
      </c>
      <c r="F18" s="76" t="s">
        <v>5</v>
      </c>
      <c r="G18" s="76" t="s">
        <v>6</v>
      </c>
      <c r="O18" t="s">
        <v>7</v>
      </c>
      <c r="P18"/>
      <c r="Q18"/>
      <c r="R18"/>
      <c r="S18"/>
      <c r="T18"/>
      <c r="U18"/>
    </row>
    <row r="19" spans="5:21" ht="31.15" customHeight="1" x14ac:dyDescent="0.25">
      <c r="E19" s="22">
        <v>19.2</v>
      </c>
      <c r="F19" s="22">
        <v>40.6</v>
      </c>
      <c r="G19" s="22">
        <v>39.5</v>
      </c>
      <c r="O19"/>
      <c r="P19"/>
      <c r="Q19"/>
      <c r="R19"/>
      <c r="S19"/>
      <c r="T19"/>
      <c r="U19"/>
    </row>
    <row r="20" spans="5:21" ht="35.450000000000003" customHeight="1" thickBot="1" x14ac:dyDescent="0.3">
      <c r="E20" s="22">
        <v>17.7</v>
      </c>
      <c r="F20" s="22">
        <v>40</v>
      </c>
      <c r="G20" s="22">
        <v>42.3</v>
      </c>
      <c r="H20" s="5"/>
      <c r="O20" t="s">
        <v>8</v>
      </c>
      <c r="P20"/>
      <c r="Q20"/>
      <c r="R20"/>
      <c r="S20"/>
      <c r="T20"/>
      <c r="U20"/>
    </row>
    <row r="21" spans="5:21" ht="32.450000000000003" customHeight="1" x14ac:dyDescent="0.25">
      <c r="E21" s="22">
        <v>17.2</v>
      </c>
      <c r="F21" s="22">
        <v>41.5</v>
      </c>
      <c r="G21" s="22">
        <v>47</v>
      </c>
      <c r="O21" s="23" t="s">
        <v>9</v>
      </c>
      <c r="P21" s="23" t="s">
        <v>3</v>
      </c>
      <c r="Q21" s="23" t="s">
        <v>2</v>
      </c>
      <c r="R21" s="23" t="s">
        <v>10</v>
      </c>
      <c r="S21" s="23" t="s">
        <v>11</v>
      </c>
      <c r="T21"/>
      <c r="U21"/>
    </row>
    <row r="22" spans="5:21" ht="32.450000000000003" customHeight="1" x14ac:dyDescent="0.25">
      <c r="E22" s="22">
        <v>18.899999999999999</v>
      </c>
      <c r="F22" s="22">
        <v>30.5</v>
      </c>
      <c r="G22" s="22">
        <v>45.4</v>
      </c>
      <c r="O22" s="14" t="s">
        <v>12</v>
      </c>
      <c r="P22" s="14">
        <v>7</v>
      </c>
      <c r="Q22" s="14">
        <v>153.69999999999999</v>
      </c>
      <c r="R22" s="14">
        <v>21.957142857142856</v>
      </c>
      <c r="S22" s="14">
        <v>27.996190476190652</v>
      </c>
      <c r="T22"/>
      <c r="U22"/>
    </row>
    <row r="23" spans="5:21" ht="34.9" customHeight="1" x14ac:dyDescent="0.25">
      <c r="E23" s="22">
        <v>26.9</v>
      </c>
      <c r="F23" s="22">
        <v>46.8</v>
      </c>
      <c r="G23" s="22">
        <v>41.1</v>
      </c>
      <c r="O23" s="14" t="s">
        <v>13</v>
      </c>
      <c r="P23" s="14">
        <v>5</v>
      </c>
      <c r="Q23" s="14">
        <v>199.39999999999998</v>
      </c>
      <c r="R23" s="14">
        <v>39.879999999999995</v>
      </c>
      <c r="S23" s="14">
        <v>34.757000000000517</v>
      </c>
      <c r="T23"/>
      <c r="U23"/>
    </row>
    <row r="24" spans="5:21" ht="33" customHeight="1" thickBot="1" x14ac:dyDescent="0.3">
      <c r="E24" s="22">
        <v>22.6</v>
      </c>
      <c r="F24" s="22"/>
      <c r="G24" s="22">
        <v>43.2</v>
      </c>
      <c r="O24" s="15" t="s">
        <v>14</v>
      </c>
      <c r="P24" s="15">
        <v>9</v>
      </c>
      <c r="Q24" s="15">
        <v>389.59999999999997</v>
      </c>
      <c r="R24" s="15">
        <v>43.288888888888884</v>
      </c>
      <c r="S24" s="15">
        <v>10.988611111111108</v>
      </c>
      <c r="T24"/>
      <c r="U24"/>
    </row>
    <row r="25" spans="5:21" ht="30.6" customHeight="1" x14ac:dyDescent="0.25">
      <c r="E25" s="22">
        <v>31.2</v>
      </c>
      <c r="F25" s="22"/>
      <c r="G25" s="22">
        <v>39.9</v>
      </c>
      <c r="O25"/>
      <c r="P25"/>
      <c r="Q25"/>
      <c r="R25"/>
      <c r="S25"/>
      <c r="T25"/>
      <c r="U25"/>
    </row>
    <row r="26" spans="5:21" ht="31.9" customHeight="1" x14ac:dyDescent="0.25">
      <c r="E26" s="22"/>
      <c r="F26" s="22"/>
      <c r="G26" s="22">
        <v>41.9</v>
      </c>
      <c r="O26"/>
      <c r="P26"/>
      <c r="Q26"/>
      <c r="R26"/>
      <c r="S26"/>
      <c r="T26"/>
      <c r="U26"/>
    </row>
    <row r="27" spans="5:21" ht="36.6" customHeight="1" thickBot="1" x14ac:dyDescent="0.3">
      <c r="E27" s="22"/>
      <c r="F27" s="22"/>
      <c r="G27" s="22">
        <v>49.3</v>
      </c>
      <c r="O27" t="s">
        <v>15</v>
      </c>
      <c r="P27"/>
      <c r="Q27"/>
      <c r="R27"/>
      <c r="S27"/>
      <c r="T27"/>
      <c r="U27"/>
    </row>
    <row r="28" spans="5:21" ht="24.75" customHeight="1" x14ac:dyDescent="0.4">
      <c r="O28" s="23" t="s">
        <v>16</v>
      </c>
      <c r="P28" s="23" t="s">
        <v>17</v>
      </c>
      <c r="Q28" s="23" t="s">
        <v>18</v>
      </c>
      <c r="R28" s="23" t="s">
        <v>19</v>
      </c>
      <c r="S28" s="73" t="s">
        <v>79</v>
      </c>
      <c r="T28" s="23" t="s">
        <v>21</v>
      </c>
      <c r="U28" s="74" t="s">
        <v>22</v>
      </c>
    </row>
    <row r="29" spans="5:21" ht="25.15" customHeight="1" x14ac:dyDescent="0.35">
      <c r="O29" s="14" t="s">
        <v>23</v>
      </c>
      <c r="P29" s="14">
        <v>1925.4126349206351</v>
      </c>
      <c r="Q29" s="14">
        <v>2</v>
      </c>
      <c r="R29" s="14">
        <v>962.70631746031756</v>
      </c>
      <c r="S29" s="75">
        <v>43.879711332794002</v>
      </c>
      <c r="T29" s="14">
        <v>1.198342338746673E-7</v>
      </c>
      <c r="U29" s="75">
        <v>3.5545571456617879</v>
      </c>
    </row>
    <row r="30" spans="5:21" ht="22.9" customHeight="1" x14ac:dyDescent="0.25">
      <c r="O30" s="14" t="s">
        <v>24</v>
      </c>
      <c r="P30" s="14">
        <v>394.9140317460317</v>
      </c>
      <c r="Q30" s="14">
        <v>18</v>
      </c>
      <c r="R30" s="14">
        <v>21.939668430335093</v>
      </c>
      <c r="S30" s="14"/>
      <c r="T30" s="14"/>
      <c r="U30" s="14"/>
    </row>
    <row r="31" spans="5:21" ht="25.15" customHeight="1" x14ac:dyDescent="0.25">
      <c r="O31" s="14"/>
      <c r="P31" s="14"/>
      <c r="Q31" s="14"/>
      <c r="R31" s="14"/>
      <c r="S31" s="14"/>
      <c r="T31" s="14"/>
      <c r="U31" s="14"/>
    </row>
    <row r="32" spans="5:21" ht="15.75" thickBot="1" x14ac:dyDescent="0.3">
      <c r="O32" s="15" t="s">
        <v>25</v>
      </c>
      <c r="P32" s="15">
        <v>2320.3266666666668</v>
      </c>
      <c r="Q32" s="15">
        <v>20</v>
      </c>
      <c r="R32" s="15"/>
      <c r="S32" s="15"/>
      <c r="T32" s="15"/>
      <c r="U32" s="15"/>
    </row>
    <row r="33" spans="13:13" ht="22.9" customHeight="1" x14ac:dyDescent="0.25"/>
    <row r="34" spans="13:13" ht="29.25" customHeight="1" x14ac:dyDescent="0.25"/>
    <row r="35" spans="13:13" ht="27" customHeight="1" x14ac:dyDescent="0.25"/>
    <row r="36" spans="13:13" ht="19.149999999999999" customHeight="1" x14ac:dyDescent="0.25"/>
    <row r="37" spans="13:13" ht="16.899999999999999" customHeight="1" x14ac:dyDescent="0.25">
      <c r="M37" s="2"/>
    </row>
    <row r="38" spans="13:13" ht="15" customHeight="1" x14ac:dyDescent="0.25">
      <c r="M38" s="4"/>
    </row>
    <row r="39" spans="13:13" x14ac:dyDescent="0.25">
      <c r="M39" s="4"/>
    </row>
    <row r="40" spans="13:13" x14ac:dyDescent="0.25">
      <c r="M40" s="4"/>
    </row>
    <row r="41" spans="13:13" x14ac:dyDescent="0.25">
      <c r="M41" s="4"/>
    </row>
    <row r="42" spans="13:13" x14ac:dyDescent="0.25">
      <c r="M42" s="4"/>
    </row>
    <row r="43" spans="13:13" x14ac:dyDescent="0.25">
      <c r="M43" s="4"/>
    </row>
    <row r="44" spans="13:13" x14ac:dyDescent="0.25">
      <c r="M44" s="4"/>
    </row>
  </sheetData>
  <pageMargins left="0.7" right="0.7" top="0.75" bottom="0.75" header="0.3" footer="0.3"/>
  <pageSetup scale="3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E18:M45"/>
  <sheetViews>
    <sheetView zoomScale="50" zoomScaleNormal="5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0" style="3" customWidth="1"/>
    <col min="6" max="6" width="20.285156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19.42578125" style="3" customWidth="1"/>
    <col min="15" max="15" width="16.7109375" style="3" customWidth="1"/>
    <col min="16" max="16" width="10.140625" style="3" customWidth="1"/>
    <col min="17" max="17" width="9.85546875" style="3" customWidth="1"/>
    <col min="18" max="18" width="15.42578125" style="3" customWidth="1"/>
    <col min="19" max="19" width="20.85546875" style="3" customWidth="1"/>
    <col min="20" max="20" width="16" style="3" customWidth="1"/>
    <col min="21" max="21" width="18.5703125" style="3" customWidth="1"/>
    <col min="22" max="22" width="10.42578125" style="3" customWidth="1"/>
    <col min="23" max="23" width="20.28515625" style="3" customWidth="1"/>
    <col min="24" max="24" width="9.140625" style="3"/>
    <col min="25" max="25" width="9.85546875" style="3" bestFit="1" customWidth="1"/>
    <col min="26" max="26" width="16.85546875" style="3" customWidth="1"/>
    <col min="27" max="27" width="9.28515625" style="3" bestFit="1" customWidth="1"/>
    <col min="28" max="28" width="16.42578125" style="3" customWidth="1"/>
    <col min="29" max="16384" width="9.140625" style="3"/>
  </cols>
  <sheetData>
    <row r="18" spans="5:10" ht="29.25" x14ac:dyDescent="0.25">
      <c r="J18" s="18"/>
    </row>
    <row r="19" spans="5:10" ht="29.45" customHeight="1" x14ac:dyDescent="0.25">
      <c r="E19" s="76" t="s">
        <v>4</v>
      </c>
      <c r="F19" s="76" t="s">
        <v>5</v>
      </c>
      <c r="G19" s="76" t="s">
        <v>6</v>
      </c>
    </row>
    <row r="20" spans="5:10" ht="31.15" customHeight="1" x14ac:dyDescent="0.25">
      <c r="E20" s="22">
        <v>20</v>
      </c>
      <c r="F20" s="22">
        <v>41</v>
      </c>
      <c r="G20" s="22">
        <v>40</v>
      </c>
    </row>
    <row r="21" spans="5:10" ht="35.450000000000003" customHeight="1" x14ac:dyDescent="0.25">
      <c r="E21" s="22">
        <v>18</v>
      </c>
      <c r="F21" s="22">
        <v>40</v>
      </c>
      <c r="G21" s="22">
        <v>42</v>
      </c>
      <c r="H21" s="5"/>
    </row>
    <row r="22" spans="5:10" ht="32.450000000000003" customHeight="1" x14ac:dyDescent="0.25">
      <c r="E22" s="22">
        <v>18</v>
      </c>
      <c r="F22" s="22">
        <v>42</v>
      </c>
      <c r="G22" s="22">
        <v>47</v>
      </c>
    </row>
    <row r="23" spans="5:10" ht="32.450000000000003" customHeight="1" x14ac:dyDescent="0.25">
      <c r="E23" s="22">
        <v>19</v>
      </c>
      <c r="F23" s="22">
        <v>31</v>
      </c>
      <c r="G23" s="22">
        <v>46</v>
      </c>
    </row>
    <row r="24" spans="5:10" ht="34.9" customHeight="1" x14ac:dyDescent="0.25">
      <c r="E24" s="22">
        <v>27</v>
      </c>
      <c r="F24" s="22">
        <v>47</v>
      </c>
      <c r="G24" s="22">
        <v>41</v>
      </c>
    </row>
    <row r="25" spans="5:10" ht="33" customHeight="1" x14ac:dyDescent="0.25">
      <c r="E25" s="22">
        <v>23</v>
      </c>
      <c r="F25" s="22"/>
      <c r="G25" s="22">
        <v>43</v>
      </c>
    </row>
    <row r="26" spans="5:10" ht="30.6" customHeight="1" x14ac:dyDescent="0.25">
      <c r="E26" s="22">
        <v>32</v>
      </c>
      <c r="F26" s="22"/>
      <c r="G26" s="22">
        <v>40</v>
      </c>
    </row>
    <row r="27" spans="5:10" ht="31.9" customHeight="1" x14ac:dyDescent="0.25">
      <c r="E27" s="22"/>
      <c r="F27" s="22"/>
      <c r="G27" s="22">
        <v>42</v>
      </c>
    </row>
    <row r="28" spans="5:10" ht="36.6" customHeight="1" x14ac:dyDescent="0.25">
      <c r="E28" s="22"/>
      <c r="F28" s="22"/>
      <c r="G28" s="22">
        <v>50</v>
      </c>
    </row>
    <row r="29" spans="5:10" ht="24.75" customHeight="1" x14ac:dyDescent="0.25"/>
    <row r="30" spans="5:10" ht="25.15" customHeight="1" x14ac:dyDescent="0.25"/>
    <row r="31" spans="5:10" ht="22.9" customHeight="1" x14ac:dyDescent="0.25"/>
    <row r="32" spans="5:10" ht="25.15" customHeight="1" x14ac:dyDescent="0.25"/>
    <row r="34" spans="13:13" ht="22.9" customHeight="1" x14ac:dyDescent="0.25"/>
    <row r="35" spans="13:13" ht="29.25" customHeight="1" x14ac:dyDescent="0.25"/>
    <row r="36" spans="13:13" ht="27" customHeight="1" x14ac:dyDescent="0.25"/>
    <row r="37" spans="13:13" ht="19.149999999999999" customHeight="1" x14ac:dyDescent="0.25"/>
    <row r="38" spans="13:13" ht="16.899999999999999" customHeight="1" x14ac:dyDescent="0.25">
      <c r="M38" s="2"/>
    </row>
    <row r="39" spans="13:13" ht="15" customHeight="1" x14ac:dyDescent="0.25">
      <c r="M39" s="4"/>
    </row>
    <row r="40" spans="13:13" x14ac:dyDescent="0.25">
      <c r="M40" s="4"/>
    </row>
    <row r="41" spans="13:13" x14ac:dyDescent="0.25">
      <c r="M41" s="4"/>
    </row>
    <row r="42" spans="13:13" x14ac:dyDescent="0.25">
      <c r="M42" s="4"/>
    </row>
    <row r="43" spans="13:13" x14ac:dyDescent="0.25">
      <c r="M43" s="4"/>
    </row>
    <row r="44" spans="13:13" x14ac:dyDescent="0.25">
      <c r="M44" s="4"/>
    </row>
    <row r="45" spans="13:13" x14ac:dyDescent="0.25">
      <c r="M45" s="4"/>
    </row>
  </sheetData>
  <pageMargins left="0.7" right="0.7" top="0.75" bottom="0.75" header="0.3" footer="0.3"/>
  <pageSetup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99B07-FADA-4A27-8FFD-8EB7ADB3C107}">
  <sheetPr>
    <pageSetUpPr fitToPage="1"/>
  </sheetPr>
  <dimension ref="E22:U55"/>
  <sheetViews>
    <sheetView zoomScale="50" zoomScaleNormal="50" workbookViewId="0">
      <selection activeCell="P14" sqref="P13:P14"/>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4.7109375" style="3" customWidth="1"/>
    <col min="6" max="6" width="16.85546875" style="3" customWidth="1"/>
    <col min="7" max="7" width="16.140625" style="3" customWidth="1"/>
    <col min="8" max="8" width="15.140625" style="3" customWidth="1"/>
    <col min="9" max="9" width="14.7109375" style="3" customWidth="1"/>
    <col min="10" max="10" width="15.7109375" style="3" customWidth="1"/>
    <col min="11" max="11" width="25.85546875" style="3" customWidth="1"/>
    <col min="12" max="12" width="13.7109375" style="3" customWidth="1"/>
    <col min="13" max="13" width="30" style="3" customWidth="1"/>
    <col min="14" max="14" width="30.5703125" style="3" customWidth="1"/>
    <col min="15" max="15" width="13" style="3" customWidth="1"/>
    <col min="16" max="16" width="10.7109375" style="3" customWidth="1"/>
    <col min="17" max="17" width="10.85546875" style="3" customWidth="1"/>
    <col min="18" max="18" width="11" style="3" customWidth="1"/>
    <col min="19" max="19" width="14.7109375" style="3" customWidth="1"/>
    <col min="20" max="20" width="12.28515625" style="3" customWidth="1"/>
    <col min="21" max="21" width="10.7109375" style="3" customWidth="1"/>
    <col min="22" max="16384" width="9.140625" style="3"/>
  </cols>
  <sheetData>
    <row r="22" spans="5:21" x14ac:dyDescent="0.25">
      <c r="J22" t="s">
        <v>49</v>
      </c>
      <c r="K22"/>
      <c r="L22"/>
      <c r="M22"/>
      <c r="N22"/>
      <c r="O22"/>
      <c r="P22"/>
      <c r="Q22"/>
      <c r="R22"/>
      <c r="S22"/>
      <c r="T22"/>
      <c r="U22"/>
    </row>
    <row r="23" spans="5:21" ht="15.75" thickBot="1" x14ac:dyDescent="0.3">
      <c r="J23"/>
      <c r="K23"/>
      <c r="L23"/>
      <c r="M23"/>
      <c r="N23"/>
      <c r="O23"/>
      <c r="P23"/>
      <c r="Q23"/>
      <c r="R23"/>
      <c r="S23"/>
      <c r="T23"/>
      <c r="U23"/>
    </row>
    <row r="24" spans="5:21" ht="52.9" customHeight="1" x14ac:dyDescent="0.25">
      <c r="E24" s="40" t="s">
        <v>46</v>
      </c>
      <c r="F24" s="40" t="s">
        <v>47</v>
      </c>
      <c r="G24" s="40" t="s">
        <v>48</v>
      </c>
      <c r="J24" s="16" t="s">
        <v>50</v>
      </c>
      <c r="K24" s="16"/>
      <c r="L24"/>
      <c r="M24"/>
      <c r="N24"/>
      <c r="O24"/>
      <c r="P24"/>
      <c r="Q24"/>
      <c r="R24"/>
      <c r="S24"/>
      <c r="T24"/>
      <c r="U24"/>
    </row>
    <row r="25" spans="5:21" ht="23.45" customHeight="1" x14ac:dyDescent="0.25">
      <c r="E25" s="39">
        <v>63</v>
      </c>
      <c r="F25" s="41">
        <v>1605</v>
      </c>
      <c r="G25" s="42">
        <v>35</v>
      </c>
      <c r="J25" s="14" t="s">
        <v>51</v>
      </c>
      <c r="K25" s="14">
        <v>0.86087268135131667</v>
      </c>
      <c r="L25"/>
      <c r="M25"/>
      <c r="N25"/>
      <c r="O25"/>
      <c r="P25"/>
      <c r="Q25"/>
      <c r="R25"/>
      <c r="S25"/>
      <c r="T25"/>
      <c r="U25"/>
    </row>
    <row r="26" spans="5:21" ht="26.45" customHeight="1" x14ac:dyDescent="0.25">
      <c r="E26" s="39">
        <v>65.099999999999994</v>
      </c>
      <c r="F26" s="41">
        <v>2489</v>
      </c>
      <c r="G26" s="42">
        <v>45</v>
      </c>
      <c r="J26" s="14" t="s">
        <v>52</v>
      </c>
      <c r="K26" s="14">
        <v>0.74110177349700568</v>
      </c>
      <c r="L26"/>
      <c r="M26"/>
      <c r="N26"/>
      <c r="O26"/>
      <c r="P26"/>
      <c r="Q26"/>
      <c r="R26"/>
      <c r="S26"/>
      <c r="T26"/>
      <c r="U26"/>
    </row>
    <row r="27" spans="5:21" ht="22.9" customHeight="1" x14ac:dyDescent="0.25">
      <c r="E27" s="39">
        <v>69.900000000000006</v>
      </c>
      <c r="F27" s="41">
        <v>1553</v>
      </c>
      <c r="G27" s="42">
        <v>20</v>
      </c>
      <c r="J27" s="14" t="s">
        <v>53</v>
      </c>
      <c r="K27" s="14">
        <v>0.7152119508467063</v>
      </c>
      <c r="L27"/>
      <c r="M27"/>
      <c r="N27"/>
      <c r="O27"/>
      <c r="P27"/>
      <c r="Q27"/>
      <c r="R27"/>
      <c r="S27"/>
      <c r="T27"/>
      <c r="U27"/>
    </row>
    <row r="28" spans="5:21" ht="23.45" customHeight="1" x14ac:dyDescent="0.25">
      <c r="E28" s="39">
        <v>76.8</v>
      </c>
      <c r="F28" s="41">
        <v>2404</v>
      </c>
      <c r="G28" s="42">
        <v>32</v>
      </c>
      <c r="J28" s="14" t="s">
        <v>1</v>
      </c>
      <c r="K28" s="14">
        <v>11.960386673401699</v>
      </c>
      <c r="L28"/>
      <c r="M28"/>
      <c r="N28"/>
      <c r="O28"/>
      <c r="P28"/>
      <c r="Q28"/>
      <c r="R28"/>
      <c r="S28"/>
      <c r="T28"/>
      <c r="U28"/>
    </row>
    <row r="29" spans="5:21" ht="26.45" customHeight="1" thickBot="1" x14ac:dyDescent="0.3">
      <c r="E29" s="39">
        <v>73.900000000000006</v>
      </c>
      <c r="F29" s="41">
        <v>1884</v>
      </c>
      <c r="G29" s="42">
        <v>25</v>
      </c>
      <c r="J29" s="15" t="s">
        <v>54</v>
      </c>
      <c r="K29" s="15">
        <v>23</v>
      </c>
      <c r="L29"/>
      <c r="M29"/>
      <c r="N29"/>
      <c r="O29"/>
      <c r="P29"/>
      <c r="Q29"/>
      <c r="R29"/>
      <c r="S29"/>
      <c r="T29"/>
      <c r="U29"/>
    </row>
    <row r="30" spans="5:21" ht="23.45" customHeight="1" x14ac:dyDescent="0.25">
      <c r="E30" s="39">
        <v>77.900000000000006</v>
      </c>
      <c r="F30" s="41">
        <v>1558</v>
      </c>
      <c r="G30" s="42">
        <v>14</v>
      </c>
      <c r="J30"/>
      <c r="K30"/>
      <c r="L30"/>
      <c r="M30"/>
      <c r="N30"/>
      <c r="O30"/>
      <c r="P30"/>
      <c r="Q30"/>
      <c r="R30"/>
      <c r="S30"/>
      <c r="T30"/>
      <c r="U30"/>
    </row>
    <row r="31" spans="5:21" ht="23.45" customHeight="1" thickBot="1" x14ac:dyDescent="0.3">
      <c r="E31" s="39">
        <v>74.900000000000006</v>
      </c>
      <c r="F31" s="41">
        <v>1748</v>
      </c>
      <c r="G31" s="42">
        <v>8</v>
      </c>
      <c r="J31" t="s">
        <v>15</v>
      </c>
      <c r="K31"/>
      <c r="L31"/>
      <c r="M31"/>
      <c r="N31"/>
      <c r="O31"/>
      <c r="P31"/>
      <c r="Q31"/>
      <c r="R31"/>
      <c r="S31"/>
      <c r="T31"/>
      <c r="U31"/>
    </row>
    <row r="32" spans="5:21" ht="22.15" customHeight="1" x14ac:dyDescent="0.25">
      <c r="E32" s="39">
        <v>78</v>
      </c>
      <c r="F32" s="41">
        <v>3105</v>
      </c>
      <c r="G32" s="42">
        <v>10</v>
      </c>
      <c r="J32" s="23"/>
      <c r="K32" s="23" t="s">
        <v>18</v>
      </c>
      <c r="L32" s="23" t="s">
        <v>17</v>
      </c>
      <c r="M32" s="23" t="s">
        <v>19</v>
      </c>
      <c r="N32" s="23" t="s">
        <v>20</v>
      </c>
      <c r="O32" s="23" t="s">
        <v>58</v>
      </c>
      <c r="P32"/>
      <c r="Q32"/>
      <c r="R32"/>
      <c r="S32"/>
      <c r="T32"/>
      <c r="U32"/>
    </row>
    <row r="33" spans="5:21" ht="24.6" customHeight="1" x14ac:dyDescent="0.25">
      <c r="E33" s="39">
        <v>79</v>
      </c>
      <c r="F33" s="41">
        <v>1682</v>
      </c>
      <c r="G33" s="42">
        <v>28</v>
      </c>
      <c r="J33" s="14" t="s">
        <v>55</v>
      </c>
      <c r="K33" s="14">
        <v>2</v>
      </c>
      <c r="L33" s="14">
        <v>8189.7230124543021</v>
      </c>
      <c r="M33" s="14">
        <v>4094.861506227151</v>
      </c>
      <c r="N33" s="14">
        <v>28.625216306316979</v>
      </c>
      <c r="O33" s="14">
        <v>1.3529780613617868E-6</v>
      </c>
      <c r="P33"/>
      <c r="Q33"/>
      <c r="R33"/>
      <c r="S33"/>
      <c r="T33"/>
      <c r="U33"/>
    </row>
    <row r="34" spans="5:21" ht="23.45" customHeight="1" x14ac:dyDescent="0.25">
      <c r="E34" s="39">
        <v>83.4</v>
      </c>
      <c r="F34" s="41">
        <v>2470</v>
      </c>
      <c r="G34" s="42">
        <v>30</v>
      </c>
      <c r="J34" s="14" t="s">
        <v>56</v>
      </c>
      <c r="K34" s="14">
        <v>20</v>
      </c>
      <c r="L34" s="14">
        <v>2861.0169875456991</v>
      </c>
      <c r="M34" s="14">
        <v>143.05084937728495</v>
      </c>
      <c r="N34" s="14"/>
      <c r="O34" s="14"/>
      <c r="P34"/>
      <c r="Q34"/>
      <c r="R34"/>
      <c r="S34"/>
      <c r="T34"/>
      <c r="U34"/>
    </row>
    <row r="35" spans="5:21" ht="21" customHeight="1" thickBot="1" x14ac:dyDescent="0.3">
      <c r="E35" s="39">
        <v>79.5</v>
      </c>
      <c r="F35" s="41">
        <v>1820</v>
      </c>
      <c r="G35" s="42">
        <v>2</v>
      </c>
      <c r="J35" s="15" t="s">
        <v>25</v>
      </c>
      <c r="K35" s="15">
        <v>22</v>
      </c>
      <c r="L35" s="15">
        <v>11050.740000000002</v>
      </c>
      <c r="M35" s="15"/>
      <c r="N35" s="15"/>
      <c r="O35" s="15"/>
      <c r="P35"/>
      <c r="Q35"/>
      <c r="R35"/>
      <c r="S35"/>
      <c r="T35"/>
      <c r="U35"/>
    </row>
    <row r="36" spans="5:21" ht="25.15" customHeight="1" thickBot="1" x14ac:dyDescent="0.3">
      <c r="E36" s="39">
        <v>83.9</v>
      </c>
      <c r="F36" s="41">
        <v>2143</v>
      </c>
      <c r="G36" s="42">
        <v>6</v>
      </c>
      <c r="J36"/>
      <c r="K36"/>
      <c r="L36"/>
      <c r="M36"/>
      <c r="N36"/>
      <c r="O36"/>
      <c r="P36"/>
      <c r="Q36"/>
      <c r="R36"/>
      <c r="S36"/>
      <c r="T36"/>
      <c r="U36"/>
    </row>
    <row r="37" spans="5:21" ht="22.9" customHeight="1" x14ac:dyDescent="0.25">
      <c r="E37" s="39">
        <v>79.7</v>
      </c>
      <c r="F37" s="41">
        <v>2121</v>
      </c>
      <c r="G37" s="42">
        <v>14</v>
      </c>
      <c r="J37" s="23"/>
      <c r="K37" s="23" t="s">
        <v>59</v>
      </c>
      <c r="L37" s="23" t="s">
        <v>1</v>
      </c>
      <c r="M37" s="23" t="s">
        <v>60</v>
      </c>
      <c r="N37" s="23" t="s">
        <v>21</v>
      </c>
      <c r="O37" s="23" t="s">
        <v>61</v>
      </c>
      <c r="P37" s="23" t="s">
        <v>62</v>
      </c>
      <c r="Q37" s="23" t="s">
        <v>63</v>
      </c>
      <c r="R37" s="23" t="s">
        <v>64</v>
      </c>
      <c r="S37" s="23" t="s">
        <v>62</v>
      </c>
      <c r="T37" s="23" t="s">
        <v>63</v>
      </c>
      <c r="U37" s="23" t="s">
        <v>64</v>
      </c>
    </row>
    <row r="38" spans="5:21" ht="23.45" customHeight="1" x14ac:dyDescent="0.35">
      <c r="E38" s="39">
        <v>84.5</v>
      </c>
      <c r="F38" s="41">
        <v>2485</v>
      </c>
      <c r="G38" s="42">
        <v>9</v>
      </c>
      <c r="J38" s="14" t="s">
        <v>57</v>
      </c>
      <c r="K38" s="43">
        <v>57.350745855582232</v>
      </c>
      <c r="L38" s="14">
        <v>10.007151862418493</v>
      </c>
      <c r="M38" s="14">
        <v>5.7309758704632978</v>
      </c>
      <c r="N38" s="14">
        <v>1.3129807259844894E-5</v>
      </c>
      <c r="O38" s="14">
        <v>36.476192859338738</v>
      </c>
      <c r="P38" s="14">
        <v>78.225298851825727</v>
      </c>
      <c r="Q38" s="14">
        <v>36.476192859338738</v>
      </c>
      <c r="R38" s="14">
        <v>78.225298851825727</v>
      </c>
      <c r="S38" s="14">
        <v>78.225298851825727</v>
      </c>
      <c r="T38" s="14">
        <v>36.476192859338738</v>
      </c>
      <c r="U38" s="14">
        <v>78.225298851825727</v>
      </c>
    </row>
    <row r="39" spans="5:21" ht="26.45" customHeight="1" x14ac:dyDescent="0.35">
      <c r="E39" s="39">
        <v>96</v>
      </c>
      <c r="F39" s="41">
        <v>2300</v>
      </c>
      <c r="G39" s="42">
        <v>19</v>
      </c>
      <c r="J39" s="14" t="s">
        <v>65</v>
      </c>
      <c r="K39" s="43">
        <v>1.7718036224458188E-2</v>
      </c>
      <c r="L39" s="14">
        <v>3.145620113466213E-3</v>
      </c>
      <c r="M39" s="14">
        <v>5.6326052051257962</v>
      </c>
      <c r="N39" s="14">
        <v>1.6353543268793044E-5</v>
      </c>
      <c r="O39" s="14">
        <v>1.1156387648783364E-2</v>
      </c>
      <c r="P39" s="14">
        <v>2.4279684800133011E-2</v>
      </c>
      <c r="Q39" s="14">
        <v>1.1156387648783364E-2</v>
      </c>
      <c r="R39" s="14">
        <v>2.4279684800133011E-2</v>
      </c>
      <c r="S39" s="14">
        <v>2.4279684800133011E-2</v>
      </c>
      <c r="T39" s="14">
        <v>1.1156387648783364E-2</v>
      </c>
      <c r="U39" s="14">
        <v>2.4279684800133011E-2</v>
      </c>
    </row>
    <row r="40" spans="5:21" ht="22.9" customHeight="1" thickBot="1" x14ac:dyDescent="0.4">
      <c r="E40" s="39">
        <v>109.5</v>
      </c>
      <c r="F40" s="41">
        <v>2714</v>
      </c>
      <c r="G40" s="42">
        <v>4</v>
      </c>
      <c r="J40" s="15" t="s">
        <v>66</v>
      </c>
      <c r="K40" s="43">
        <v>-0.66634794555647803</v>
      </c>
      <c r="L40" s="15">
        <v>0.22799670287389295</v>
      </c>
      <c r="M40" s="15">
        <v>-2.9226209728350376</v>
      </c>
      <c r="N40" s="15">
        <v>8.4176129164886312E-3</v>
      </c>
      <c r="O40" s="15">
        <v>-1.1419407338485548</v>
      </c>
      <c r="P40" s="15">
        <v>-0.19075515726440118</v>
      </c>
      <c r="Q40" s="15">
        <v>-1.1419407338485548</v>
      </c>
      <c r="R40" s="15">
        <v>-0.19075515726440118</v>
      </c>
      <c r="S40" s="15">
        <v>-0.19075515726440118</v>
      </c>
      <c r="T40" s="15">
        <v>-1.1419407338485548</v>
      </c>
      <c r="U40" s="15">
        <v>-0.19075515726440118</v>
      </c>
    </row>
    <row r="41" spans="5:21" ht="22.9" customHeight="1" x14ac:dyDescent="0.25">
      <c r="E41" s="39">
        <v>102.5</v>
      </c>
      <c r="F41" s="41">
        <v>2463</v>
      </c>
      <c r="G41" s="42">
        <v>5</v>
      </c>
    </row>
    <row r="42" spans="5:21" ht="22.9" customHeight="1" x14ac:dyDescent="0.25">
      <c r="E42" s="39">
        <v>121</v>
      </c>
      <c r="F42" s="41">
        <v>3076</v>
      </c>
      <c r="G42" s="42">
        <v>7</v>
      </c>
    </row>
    <row r="43" spans="5:21" ht="22.9" customHeight="1" x14ac:dyDescent="0.25">
      <c r="E43" s="39">
        <v>104.9</v>
      </c>
      <c r="F43" s="41">
        <v>3048</v>
      </c>
      <c r="G43" s="42">
        <v>3</v>
      </c>
    </row>
    <row r="44" spans="5:21" ht="22.9" customHeight="1" x14ac:dyDescent="0.25">
      <c r="E44" s="39">
        <v>128</v>
      </c>
      <c r="F44" s="41">
        <v>3267</v>
      </c>
      <c r="G44" s="42">
        <v>6</v>
      </c>
    </row>
    <row r="45" spans="5:21" ht="27" customHeight="1" x14ac:dyDescent="0.25">
      <c r="E45" s="39">
        <v>129</v>
      </c>
      <c r="F45" s="41">
        <v>3069</v>
      </c>
      <c r="G45" s="42">
        <v>10</v>
      </c>
    </row>
    <row r="46" spans="5:21" ht="30" customHeight="1" x14ac:dyDescent="0.25">
      <c r="E46" s="39">
        <v>117.9</v>
      </c>
      <c r="F46" s="41">
        <v>4765</v>
      </c>
      <c r="G46" s="42">
        <v>11</v>
      </c>
    </row>
    <row r="47" spans="5:21" ht="30" customHeight="1" x14ac:dyDescent="0.25">
      <c r="E47" s="39">
        <v>140</v>
      </c>
      <c r="F47" s="41">
        <v>4540</v>
      </c>
      <c r="G47" s="42">
        <v>8</v>
      </c>
    </row>
    <row r="48" spans="5:21" ht="21" customHeight="1" x14ac:dyDescent="0.25">
      <c r="K48" s="2"/>
      <c r="L48" s="99">
        <f>57.3507+(0.0177*2500)-(0.6663*12)</f>
        <v>93.605100000000007</v>
      </c>
      <c r="M48" s="99"/>
    </row>
    <row r="49" spans="11:13" ht="24.6" customHeight="1" x14ac:dyDescent="0.25">
      <c r="K49" s="4"/>
      <c r="L49" s="99"/>
      <c r="M49" s="99"/>
    </row>
    <row r="50" spans="11:13" ht="22.9" customHeight="1" x14ac:dyDescent="0.25">
      <c r="K50" s="4"/>
    </row>
    <row r="51" spans="11:13" ht="24.75" customHeight="1" x14ac:dyDescent="0.25">
      <c r="K51" s="4"/>
    </row>
    <row r="52" spans="11:13" ht="25.15" customHeight="1" x14ac:dyDescent="0.25">
      <c r="K52" s="4"/>
    </row>
    <row r="53" spans="11:13" ht="24.6" customHeight="1" x14ac:dyDescent="0.25">
      <c r="K53" s="4"/>
    </row>
    <row r="54" spans="11:13" ht="22.9" customHeight="1" x14ac:dyDescent="0.25"/>
    <row r="55" spans="11:13" ht="21" customHeight="1" x14ac:dyDescent="0.25"/>
  </sheetData>
  <mergeCells count="1">
    <mergeCell ref="L48:M49"/>
  </mergeCells>
  <pageMargins left="0.7" right="0.7" top="0.75" bottom="0.75" header="0.3" footer="0.3"/>
  <pageSetup scale="3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E20:K51"/>
  <sheetViews>
    <sheetView zoomScale="60" zoomScaleNormal="60" workbookViewId="0">
      <selection activeCell="K26" sqref="K26"/>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9.5703125" style="3" customWidth="1"/>
    <col min="6" max="6" width="16.85546875" style="3" customWidth="1"/>
    <col min="7" max="7" width="16.140625" style="3" customWidth="1"/>
    <col min="8" max="8" width="15.140625" style="3" customWidth="1"/>
    <col min="9" max="9" width="14.7109375" style="3" customWidth="1"/>
    <col min="10" max="10" width="15.7109375" style="3" customWidth="1"/>
    <col min="11" max="11" width="25.85546875" style="3" customWidth="1"/>
    <col min="12" max="12" width="13.7109375" style="3" customWidth="1"/>
    <col min="13" max="13" width="30" style="3" customWidth="1"/>
    <col min="14" max="14" width="30.5703125" style="3" customWidth="1"/>
    <col min="15" max="15" width="13" style="3" customWidth="1"/>
    <col min="16" max="16" width="10.7109375" style="3" customWidth="1"/>
    <col min="17" max="17" width="10.85546875" style="3" customWidth="1"/>
    <col min="18" max="18" width="11" style="3" customWidth="1"/>
    <col min="19" max="19" width="14.7109375" style="3" customWidth="1"/>
    <col min="20" max="20" width="12.28515625" style="3" customWidth="1"/>
    <col min="21" max="21" width="10.7109375" style="3" customWidth="1"/>
    <col min="22" max="16384" width="9.140625" style="3"/>
  </cols>
  <sheetData>
    <row r="20" spans="5:8" ht="52.9" customHeight="1" x14ac:dyDescent="0.25">
      <c r="E20" s="95" t="s">
        <v>97</v>
      </c>
      <c r="F20" s="95" t="s">
        <v>47</v>
      </c>
      <c r="G20" s="95" t="s">
        <v>48</v>
      </c>
      <c r="H20" s="95" t="s">
        <v>69</v>
      </c>
    </row>
    <row r="21" spans="5:8" ht="23.45" customHeight="1" x14ac:dyDescent="0.25">
      <c r="E21" s="96">
        <v>590000</v>
      </c>
      <c r="F21" s="96">
        <v>1605</v>
      </c>
      <c r="G21" s="97">
        <v>35</v>
      </c>
      <c r="H21" s="97">
        <v>3</v>
      </c>
    </row>
    <row r="22" spans="5:8" ht="26.45" customHeight="1" x14ac:dyDescent="0.25">
      <c r="E22" s="96">
        <v>750000</v>
      </c>
      <c r="F22" s="96">
        <v>2489</v>
      </c>
      <c r="G22" s="97">
        <v>45</v>
      </c>
      <c r="H22" s="97">
        <v>4</v>
      </c>
    </row>
    <row r="23" spans="5:8" ht="22.9" customHeight="1" x14ac:dyDescent="0.25">
      <c r="E23" s="96">
        <v>699000</v>
      </c>
      <c r="F23" s="96">
        <v>1553</v>
      </c>
      <c r="G23" s="97">
        <v>20</v>
      </c>
      <c r="H23" s="97">
        <v>2</v>
      </c>
    </row>
    <row r="24" spans="5:8" ht="23.45" customHeight="1" x14ac:dyDescent="0.25">
      <c r="E24" s="96">
        <v>723000</v>
      </c>
      <c r="F24" s="96">
        <v>2404</v>
      </c>
      <c r="G24" s="97">
        <v>32</v>
      </c>
      <c r="H24" s="97">
        <v>3</v>
      </c>
    </row>
    <row r="25" spans="5:8" ht="26.45" customHeight="1" x14ac:dyDescent="0.25">
      <c r="E25" s="96">
        <v>760000</v>
      </c>
      <c r="F25" s="96">
        <v>1884</v>
      </c>
      <c r="G25" s="97">
        <v>25</v>
      </c>
      <c r="H25" s="97">
        <v>2</v>
      </c>
    </row>
    <row r="26" spans="5:8" ht="23.45" customHeight="1" x14ac:dyDescent="0.25">
      <c r="E26" s="96">
        <v>780000</v>
      </c>
      <c r="F26" s="96">
        <v>1558</v>
      </c>
      <c r="G26" s="97">
        <v>14</v>
      </c>
      <c r="H26" s="97">
        <v>1</v>
      </c>
    </row>
    <row r="27" spans="5:8" ht="23.45" customHeight="1" x14ac:dyDescent="0.25">
      <c r="E27" s="96">
        <v>750000</v>
      </c>
      <c r="F27" s="96">
        <v>1748</v>
      </c>
      <c r="G27" s="97">
        <v>8</v>
      </c>
      <c r="H27" s="97">
        <v>2</v>
      </c>
    </row>
    <row r="28" spans="5:8" ht="22.15" customHeight="1" x14ac:dyDescent="0.25">
      <c r="E28" s="96">
        <v>870000</v>
      </c>
      <c r="F28" s="96">
        <v>3105</v>
      </c>
      <c r="G28" s="97">
        <v>10</v>
      </c>
      <c r="H28" s="97">
        <v>5</v>
      </c>
    </row>
    <row r="29" spans="5:8" ht="24.6" customHeight="1" x14ac:dyDescent="0.25">
      <c r="E29" s="96">
        <v>920000</v>
      </c>
      <c r="F29" s="96">
        <v>1682</v>
      </c>
      <c r="G29" s="97">
        <v>28</v>
      </c>
      <c r="H29" s="97">
        <v>3</v>
      </c>
    </row>
    <row r="30" spans="5:8" ht="23.45" customHeight="1" x14ac:dyDescent="0.25">
      <c r="E30" s="96">
        <v>850000</v>
      </c>
      <c r="F30" s="96">
        <v>2470</v>
      </c>
      <c r="G30" s="97">
        <v>30</v>
      </c>
      <c r="H30" s="97">
        <v>3</v>
      </c>
    </row>
    <row r="31" spans="5:8" ht="21" customHeight="1" x14ac:dyDescent="0.25">
      <c r="E31" s="96">
        <v>780000</v>
      </c>
      <c r="F31" s="96">
        <v>1820</v>
      </c>
      <c r="G31" s="97">
        <v>2</v>
      </c>
      <c r="H31" s="97">
        <v>2</v>
      </c>
    </row>
    <row r="32" spans="5:8" ht="25.15" customHeight="1" x14ac:dyDescent="0.25">
      <c r="E32" s="96">
        <v>810000</v>
      </c>
      <c r="F32" s="96">
        <v>2143</v>
      </c>
      <c r="G32" s="97">
        <v>6</v>
      </c>
      <c r="H32" s="97">
        <v>3</v>
      </c>
    </row>
    <row r="33" spans="5:11" ht="22.9" customHeight="1" x14ac:dyDescent="0.25">
      <c r="E33" s="96">
        <v>800000</v>
      </c>
      <c r="F33" s="96">
        <v>2121</v>
      </c>
      <c r="G33" s="97">
        <v>14</v>
      </c>
      <c r="H33" s="97">
        <v>3</v>
      </c>
    </row>
    <row r="34" spans="5:11" ht="23.45" customHeight="1" x14ac:dyDescent="0.25">
      <c r="E34" s="96">
        <v>840000</v>
      </c>
      <c r="F34" s="96">
        <v>2485</v>
      </c>
      <c r="G34" s="97">
        <v>9</v>
      </c>
      <c r="H34" s="97">
        <v>3</v>
      </c>
    </row>
    <row r="35" spans="5:11" ht="26.45" customHeight="1" x14ac:dyDescent="0.25">
      <c r="E35" s="96">
        <v>960000</v>
      </c>
      <c r="F35" s="96">
        <v>2300</v>
      </c>
      <c r="G35" s="97">
        <v>19</v>
      </c>
      <c r="H35" s="97">
        <v>3</v>
      </c>
    </row>
    <row r="36" spans="5:11" ht="22.9" customHeight="1" x14ac:dyDescent="0.25">
      <c r="E36" s="96">
        <v>1100000</v>
      </c>
      <c r="F36" s="96">
        <v>2714</v>
      </c>
      <c r="G36" s="97">
        <v>4</v>
      </c>
      <c r="H36" s="97">
        <v>4</v>
      </c>
    </row>
    <row r="37" spans="5:11" ht="22.9" customHeight="1" x14ac:dyDescent="0.25">
      <c r="E37" s="96">
        <v>1030000</v>
      </c>
      <c r="F37" s="96">
        <v>2463</v>
      </c>
      <c r="G37" s="97">
        <v>5</v>
      </c>
      <c r="H37" s="97">
        <v>3</v>
      </c>
    </row>
    <row r="38" spans="5:11" ht="22.9" customHeight="1" x14ac:dyDescent="0.25">
      <c r="E38" s="96">
        <v>1210000</v>
      </c>
      <c r="F38" s="96">
        <v>3076</v>
      </c>
      <c r="G38" s="97">
        <v>7</v>
      </c>
      <c r="H38" s="97">
        <v>5</v>
      </c>
    </row>
    <row r="39" spans="5:11" ht="22.9" customHeight="1" x14ac:dyDescent="0.25">
      <c r="E39" s="96">
        <v>1050000</v>
      </c>
      <c r="F39" s="96">
        <v>3048</v>
      </c>
      <c r="G39" s="97">
        <v>3</v>
      </c>
      <c r="H39" s="97">
        <v>5</v>
      </c>
    </row>
    <row r="40" spans="5:11" ht="22.9" customHeight="1" x14ac:dyDescent="0.25">
      <c r="E40" s="96">
        <v>1280000</v>
      </c>
      <c r="F40" s="96">
        <v>3267</v>
      </c>
      <c r="G40" s="97">
        <v>6</v>
      </c>
      <c r="H40" s="97">
        <v>4</v>
      </c>
    </row>
    <row r="41" spans="5:11" ht="27" customHeight="1" x14ac:dyDescent="0.25">
      <c r="E41" s="96">
        <v>1290000</v>
      </c>
      <c r="F41" s="96">
        <v>3069</v>
      </c>
      <c r="G41" s="97">
        <v>10</v>
      </c>
      <c r="H41" s="97">
        <v>4</v>
      </c>
    </row>
    <row r="42" spans="5:11" ht="30" customHeight="1" x14ac:dyDescent="0.25">
      <c r="E42" s="96">
        <v>1160000</v>
      </c>
      <c r="F42" s="96">
        <v>4765</v>
      </c>
      <c r="G42" s="97">
        <v>11</v>
      </c>
      <c r="H42" s="97">
        <v>6</v>
      </c>
    </row>
    <row r="43" spans="5:11" ht="30" customHeight="1" x14ac:dyDescent="0.25">
      <c r="E43" s="96">
        <v>1400000</v>
      </c>
      <c r="F43" s="96">
        <v>4540</v>
      </c>
      <c r="G43" s="97">
        <v>8</v>
      </c>
      <c r="H43" s="97">
        <v>5</v>
      </c>
    </row>
    <row r="44" spans="5:11" ht="21" customHeight="1" x14ac:dyDescent="0.25"/>
    <row r="45" spans="5:11" ht="24.6" customHeight="1" x14ac:dyDescent="0.25"/>
    <row r="46" spans="5:11" ht="22.9" customHeight="1" x14ac:dyDescent="0.25"/>
    <row r="47" spans="5:11" ht="24.75" customHeight="1" x14ac:dyDescent="0.25">
      <c r="K47" s="4"/>
    </row>
    <row r="48" spans="5:11" ht="25.15" customHeight="1" x14ac:dyDescent="0.25">
      <c r="K48" s="4"/>
    </row>
    <row r="49" spans="11:11" ht="24.6" customHeight="1" x14ac:dyDescent="0.25">
      <c r="K49" s="4"/>
    </row>
    <row r="50" spans="11:11" ht="22.9" customHeight="1" x14ac:dyDescent="0.25"/>
    <row r="51" spans="11:11" ht="21" customHeight="1" x14ac:dyDescent="0.25"/>
  </sheetData>
  <pageMargins left="0.7" right="0.7" top="0.75" bottom="0.75" header="0.3" footer="0.3"/>
  <pageSetup scale="3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5F67C-DED3-41BC-9ADC-853032D1F9ED}">
  <sheetPr>
    <pageSetUpPr fitToPage="1"/>
  </sheetPr>
  <dimension ref="D10:M62"/>
  <sheetViews>
    <sheetView zoomScale="50" zoomScaleNormal="50" workbookViewId="0"/>
  </sheetViews>
  <sheetFormatPr defaultColWidth="9.140625" defaultRowHeight="15" x14ac:dyDescent="0.25"/>
  <cols>
    <col min="1" max="1" width="9.140625" style="3"/>
    <col min="2" max="2" width="9.28515625" style="3" customWidth="1"/>
    <col min="3" max="3" width="18.42578125" style="3" customWidth="1"/>
    <col min="4" max="4" width="13.28515625" style="3" customWidth="1"/>
    <col min="5" max="5" width="13.7109375" style="3" customWidth="1"/>
    <col min="6" max="6" width="4.7109375" style="3" customWidth="1"/>
    <col min="7" max="7" width="18.42578125" style="3" customWidth="1"/>
    <col min="8" max="8" width="5" style="3" customWidth="1"/>
    <col min="9" max="9" width="18.140625" style="3" customWidth="1"/>
    <col min="10" max="10" width="5.7109375" style="3" customWidth="1"/>
    <col min="11" max="11" width="14.7109375" style="3" customWidth="1"/>
    <col min="12" max="12" width="11.5703125" style="17" customWidth="1"/>
    <col min="13" max="13" width="20.42578125" style="3" customWidth="1"/>
    <col min="14" max="14" width="4.5703125" style="3" customWidth="1"/>
    <col min="15" max="15" width="16.85546875" style="3" customWidth="1"/>
    <col min="16" max="16" width="17.28515625" style="3" customWidth="1"/>
    <col min="17" max="17" width="17" style="3" customWidth="1"/>
    <col min="18" max="18" width="22.5703125" style="3" customWidth="1"/>
    <col min="19" max="19" width="18.42578125" style="3" customWidth="1"/>
    <col min="20" max="20" width="17.42578125" style="3" customWidth="1"/>
    <col min="21" max="21" width="14.7109375" style="3" customWidth="1"/>
    <col min="22" max="22" width="9.140625" style="3"/>
    <col min="23" max="23" width="17.42578125" style="3" customWidth="1"/>
    <col min="24" max="16384" width="9.140625" style="3"/>
  </cols>
  <sheetData>
    <row r="10" spans="12:12" x14ac:dyDescent="0.25">
      <c r="L10" s="3"/>
    </row>
    <row r="11" spans="12:12" x14ac:dyDescent="0.25">
      <c r="L11" s="3"/>
    </row>
    <row r="12" spans="12:12" x14ac:dyDescent="0.25">
      <c r="L12" s="3"/>
    </row>
    <row r="13" spans="12:12" x14ac:dyDescent="0.25">
      <c r="L13" s="3"/>
    </row>
    <row r="14" spans="12:12" x14ac:dyDescent="0.25">
      <c r="L14" s="3"/>
    </row>
    <row r="15" spans="12:12" x14ac:dyDescent="0.25">
      <c r="L15" s="3"/>
    </row>
    <row r="16" spans="12:12" x14ac:dyDescent="0.25">
      <c r="L16" s="3"/>
    </row>
    <row r="17" spans="4:12" x14ac:dyDescent="0.25">
      <c r="L17" s="3"/>
    </row>
    <row r="18" spans="4:12" x14ac:dyDescent="0.25">
      <c r="L18" s="3"/>
    </row>
    <row r="19" spans="4:12" ht="27" customHeight="1" x14ac:dyDescent="0.25">
      <c r="L19" s="3"/>
    </row>
    <row r="20" spans="4:12" ht="25.15" customHeight="1" x14ac:dyDescent="0.25">
      <c r="L20" s="3"/>
    </row>
    <row r="21" spans="4:12" ht="20.45" customHeight="1" x14ac:dyDescent="0.25">
      <c r="L21" s="3"/>
    </row>
    <row r="22" spans="4:12" ht="21" customHeight="1" x14ac:dyDescent="0.25">
      <c r="D22" s="26" t="s">
        <v>43</v>
      </c>
      <c r="E22" s="26" t="s">
        <v>44</v>
      </c>
      <c r="G22" s="26" t="s">
        <v>39</v>
      </c>
      <c r="I22" s="26" t="s">
        <v>40</v>
      </c>
      <c r="K22" s="26" t="s">
        <v>45</v>
      </c>
      <c r="L22" s="3"/>
    </row>
    <row r="23" spans="4:12" ht="25.15" customHeight="1" x14ac:dyDescent="0.25">
      <c r="D23" s="32">
        <v>1</v>
      </c>
      <c r="E23" s="33">
        <v>332</v>
      </c>
      <c r="G23" s="36" t="e">
        <v>#N/A</v>
      </c>
      <c r="I23" s="36" t="e">
        <f>E23-G23</f>
        <v>#N/A</v>
      </c>
      <c r="K23" s="36" t="e">
        <f>ABS(I23)</f>
        <v>#N/A</v>
      </c>
      <c r="L23" s="3"/>
    </row>
    <row r="24" spans="4:12" ht="22.9" customHeight="1" x14ac:dyDescent="0.25">
      <c r="D24" s="32">
        <v>2</v>
      </c>
      <c r="E24" s="33">
        <v>694</v>
      </c>
      <c r="G24" s="36">
        <f>E23</f>
        <v>332</v>
      </c>
      <c r="I24" s="36">
        <f t="shared" ref="I24:I35" si="0">E24-G24</f>
        <v>362</v>
      </c>
      <c r="K24" s="36">
        <f t="shared" ref="K24:K35" si="1">ABS(I24)</f>
        <v>362</v>
      </c>
      <c r="L24" s="3"/>
    </row>
    <row r="25" spans="4:12" ht="21.6" customHeight="1" x14ac:dyDescent="0.25">
      <c r="D25" s="32">
        <v>3</v>
      </c>
      <c r="E25" s="33">
        <v>518</v>
      </c>
      <c r="G25" s="36">
        <f t="shared" ref="G25:G35" si="2">0.2*E24+0.8*G24</f>
        <v>404.40000000000003</v>
      </c>
      <c r="I25" s="36">
        <f t="shared" si="0"/>
        <v>113.59999999999997</v>
      </c>
      <c r="K25" s="36">
        <f t="shared" si="1"/>
        <v>113.59999999999997</v>
      </c>
      <c r="L25" s="3"/>
    </row>
    <row r="26" spans="4:12" ht="21" x14ac:dyDescent="0.25">
      <c r="D26" s="32">
        <v>4</v>
      </c>
      <c r="E26" s="33">
        <v>222</v>
      </c>
      <c r="G26" s="36">
        <f t="shared" si="2"/>
        <v>427.12000000000006</v>
      </c>
      <c r="I26" s="36">
        <f t="shared" si="0"/>
        <v>-205.12000000000006</v>
      </c>
      <c r="K26" s="36">
        <f t="shared" si="1"/>
        <v>205.12000000000006</v>
      </c>
      <c r="L26" s="3"/>
    </row>
    <row r="27" spans="4:12" ht="22.9" customHeight="1" x14ac:dyDescent="0.25">
      <c r="D27" s="32">
        <v>5</v>
      </c>
      <c r="E27" s="33">
        <v>209</v>
      </c>
      <c r="G27" s="36">
        <f t="shared" si="2"/>
        <v>386.09600000000012</v>
      </c>
      <c r="I27" s="36">
        <f t="shared" si="0"/>
        <v>-177.09600000000012</v>
      </c>
      <c r="K27" s="36">
        <f t="shared" si="1"/>
        <v>177.09600000000012</v>
      </c>
      <c r="L27" s="3"/>
    </row>
    <row r="28" spans="4:12" ht="24.6" customHeight="1" x14ac:dyDescent="0.25">
      <c r="D28" s="32">
        <v>6</v>
      </c>
      <c r="E28" s="33">
        <v>172</v>
      </c>
      <c r="G28" s="36">
        <f t="shared" si="2"/>
        <v>350.67680000000013</v>
      </c>
      <c r="I28" s="36">
        <f t="shared" si="0"/>
        <v>-178.67680000000013</v>
      </c>
      <c r="K28" s="36">
        <f t="shared" si="1"/>
        <v>178.67680000000013</v>
      </c>
    </row>
    <row r="29" spans="4:12" ht="23.45" customHeight="1" x14ac:dyDescent="0.25">
      <c r="D29" s="32">
        <v>7</v>
      </c>
      <c r="E29" s="33">
        <v>366</v>
      </c>
      <c r="G29" s="36">
        <f t="shared" si="2"/>
        <v>314.94144000000011</v>
      </c>
      <c r="I29" s="36">
        <f t="shared" si="0"/>
        <v>51.058559999999886</v>
      </c>
      <c r="K29" s="36">
        <f t="shared" si="1"/>
        <v>51.058559999999886</v>
      </c>
    </row>
    <row r="30" spans="4:12" ht="25.15" customHeight="1" x14ac:dyDescent="0.25">
      <c r="D30" s="32">
        <v>8</v>
      </c>
      <c r="E30" s="33">
        <v>512</v>
      </c>
      <c r="G30" s="36">
        <f t="shared" si="2"/>
        <v>325.15315200000009</v>
      </c>
      <c r="I30" s="36">
        <f t="shared" si="0"/>
        <v>186.84684799999991</v>
      </c>
      <c r="K30" s="36">
        <f t="shared" si="1"/>
        <v>186.84684799999991</v>
      </c>
    </row>
    <row r="31" spans="4:12" ht="27.6" customHeight="1" x14ac:dyDescent="0.25">
      <c r="D31" s="32">
        <v>9</v>
      </c>
      <c r="E31" s="33">
        <v>667</v>
      </c>
      <c r="G31" s="36">
        <f t="shared" si="2"/>
        <v>362.52252160000012</v>
      </c>
      <c r="I31" s="36">
        <f t="shared" si="0"/>
        <v>304.47747839999988</v>
      </c>
      <c r="K31" s="36">
        <f t="shared" si="1"/>
        <v>304.47747839999988</v>
      </c>
    </row>
    <row r="32" spans="4:12" ht="22.9" customHeight="1" x14ac:dyDescent="0.25">
      <c r="D32" s="32">
        <v>10</v>
      </c>
      <c r="E32" s="33">
        <v>571</v>
      </c>
      <c r="G32" s="36">
        <f t="shared" si="2"/>
        <v>423.41801728000007</v>
      </c>
      <c r="I32" s="36">
        <f t="shared" si="0"/>
        <v>147.58198271999993</v>
      </c>
      <c r="K32" s="36">
        <f t="shared" si="1"/>
        <v>147.58198271999993</v>
      </c>
    </row>
    <row r="33" spans="4:13" ht="25.15" customHeight="1" x14ac:dyDescent="0.25">
      <c r="D33" s="32">
        <v>11</v>
      </c>
      <c r="E33" s="33">
        <v>575</v>
      </c>
      <c r="G33" s="36">
        <f t="shared" si="2"/>
        <v>452.93441382400005</v>
      </c>
      <c r="I33" s="36">
        <f t="shared" si="0"/>
        <v>122.06558617599995</v>
      </c>
      <c r="K33" s="36">
        <f t="shared" si="1"/>
        <v>122.06558617599995</v>
      </c>
    </row>
    <row r="34" spans="4:13" ht="24.6" customHeight="1" x14ac:dyDescent="0.25">
      <c r="D34" s="32">
        <v>12</v>
      </c>
      <c r="E34" s="33">
        <v>865</v>
      </c>
      <c r="G34" s="36">
        <f t="shared" si="2"/>
        <v>477.34753105920004</v>
      </c>
      <c r="I34" s="36">
        <f t="shared" si="0"/>
        <v>387.65246894079996</v>
      </c>
      <c r="K34" s="36">
        <f t="shared" si="1"/>
        <v>387.65246894079996</v>
      </c>
    </row>
    <row r="35" spans="4:13" ht="27.6" customHeight="1" x14ac:dyDescent="0.25">
      <c r="D35" s="32">
        <v>13</v>
      </c>
      <c r="E35" s="33">
        <v>609</v>
      </c>
      <c r="G35" s="36">
        <f t="shared" si="2"/>
        <v>554.87802484736005</v>
      </c>
      <c r="I35" s="36">
        <f t="shared" si="0"/>
        <v>54.121975152639948</v>
      </c>
      <c r="K35" s="36">
        <f t="shared" si="1"/>
        <v>54.121975152639948</v>
      </c>
    </row>
    <row r="36" spans="4:13" x14ac:dyDescent="0.25">
      <c r="M36" s="4"/>
    </row>
    <row r="37" spans="4:13" ht="30.6" customHeight="1" x14ac:dyDescent="0.25">
      <c r="K37" s="37">
        <f>SUM(K24:K35)</f>
        <v>2290.2976993894399</v>
      </c>
      <c r="M37" s="4"/>
    </row>
    <row r="38" spans="4:13" x14ac:dyDescent="0.25">
      <c r="M38" s="4"/>
    </row>
    <row r="39" spans="4:13" ht="28.5" x14ac:dyDescent="0.25">
      <c r="K39" s="38">
        <f>K37/12</f>
        <v>190.85814161578665</v>
      </c>
    </row>
    <row r="62" spans="6:7" x14ac:dyDescent="0.25">
      <c r="F62" s="9"/>
      <c r="G62" s="9"/>
    </row>
  </sheetData>
  <pageMargins left="0.7" right="0.7" top="0.75" bottom="0.75" header="0.3" footer="0.3"/>
  <pageSetup scale="6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D10:M62"/>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3.28515625" style="3" customWidth="1"/>
    <col min="5" max="5" width="13.7109375" style="3" customWidth="1"/>
    <col min="6" max="6" width="4.7109375" style="3" customWidth="1"/>
    <col min="7" max="7" width="18.42578125" style="3" customWidth="1"/>
    <col min="8" max="8" width="5" style="3" customWidth="1"/>
    <col min="9" max="9" width="18.140625" style="3" customWidth="1"/>
    <col min="10" max="10" width="5.7109375" style="3" customWidth="1"/>
    <col min="11" max="11" width="14.7109375" style="3" customWidth="1"/>
    <col min="12" max="12" width="11.5703125" style="17" customWidth="1"/>
    <col min="13" max="13" width="20.42578125" style="3" customWidth="1"/>
    <col min="14" max="14" width="4.5703125" style="3" customWidth="1"/>
    <col min="15" max="15" width="16.85546875" style="3" customWidth="1"/>
    <col min="16" max="16" width="17.28515625" style="3" customWidth="1"/>
    <col min="17" max="17" width="17" style="3" customWidth="1"/>
    <col min="18" max="18" width="22.5703125" style="3" customWidth="1"/>
    <col min="19" max="19" width="18.42578125" style="3" customWidth="1"/>
    <col min="20" max="20" width="17.42578125" style="3" customWidth="1"/>
    <col min="21" max="21" width="14.7109375" style="3" customWidth="1"/>
    <col min="22" max="22" width="9.140625" style="3"/>
    <col min="23" max="23" width="17.42578125" style="3" customWidth="1"/>
    <col min="24" max="16384" width="9.140625" style="3"/>
  </cols>
  <sheetData>
    <row r="10" spans="12:12" x14ac:dyDescent="0.25">
      <c r="L10" s="3"/>
    </row>
    <row r="11" spans="12:12" x14ac:dyDescent="0.25">
      <c r="L11" s="3"/>
    </row>
    <row r="12" spans="12:12" x14ac:dyDescent="0.25">
      <c r="L12" s="3"/>
    </row>
    <row r="13" spans="12:12" x14ac:dyDescent="0.25">
      <c r="L13" s="3"/>
    </row>
    <row r="14" spans="12:12" x14ac:dyDescent="0.25">
      <c r="L14" s="3"/>
    </row>
    <row r="15" spans="12:12" x14ac:dyDescent="0.25">
      <c r="L15" s="3"/>
    </row>
    <row r="16" spans="12:12" x14ac:dyDescent="0.25">
      <c r="L16" s="3"/>
    </row>
    <row r="17" spans="4:12" x14ac:dyDescent="0.25">
      <c r="L17" s="3"/>
    </row>
    <row r="18" spans="4:12" x14ac:dyDescent="0.25">
      <c r="L18" s="3"/>
    </row>
    <row r="19" spans="4:12" ht="27" customHeight="1" x14ac:dyDescent="0.25">
      <c r="L19" s="3"/>
    </row>
    <row r="20" spans="4:12" ht="25.15" customHeight="1" x14ac:dyDescent="0.25">
      <c r="L20" s="3"/>
    </row>
    <row r="21" spans="4:12" ht="20.45" customHeight="1" x14ac:dyDescent="0.25">
      <c r="L21" s="3"/>
    </row>
    <row r="22" spans="4:12" ht="21" customHeight="1" x14ac:dyDescent="0.25">
      <c r="D22" s="24" t="s">
        <v>43</v>
      </c>
      <c r="E22" s="24" t="s">
        <v>44</v>
      </c>
      <c r="G22" s="24" t="s">
        <v>39</v>
      </c>
      <c r="L22" s="3"/>
    </row>
    <row r="23" spans="4:12" ht="25.15" customHeight="1" x14ac:dyDescent="0.25">
      <c r="D23" s="32">
        <v>1</v>
      </c>
      <c r="E23" s="33">
        <v>332</v>
      </c>
      <c r="G23" s="77"/>
      <c r="L23" s="3"/>
    </row>
    <row r="24" spans="4:12" ht="22.9" customHeight="1" x14ac:dyDescent="0.25">
      <c r="D24" s="32">
        <v>2</v>
      </c>
      <c r="E24" s="33">
        <v>694</v>
      </c>
      <c r="G24" s="77"/>
      <c r="L24" s="3"/>
    </row>
    <row r="25" spans="4:12" ht="21.6" customHeight="1" x14ac:dyDescent="0.25">
      <c r="D25" s="32">
        <v>3</v>
      </c>
      <c r="E25" s="33">
        <v>518</v>
      </c>
      <c r="G25" s="77"/>
      <c r="L25" s="3"/>
    </row>
    <row r="26" spans="4:12" ht="21" x14ac:dyDescent="0.25">
      <c r="D26" s="32">
        <v>4</v>
      </c>
      <c r="E26" s="33">
        <v>222</v>
      </c>
      <c r="G26" s="77"/>
      <c r="L26" s="3"/>
    </row>
    <row r="27" spans="4:12" ht="22.9" customHeight="1" x14ac:dyDescent="0.25">
      <c r="D27" s="32">
        <v>5</v>
      </c>
      <c r="E27" s="33">
        <v>209</v>
      </c>
      <c r="G27" s="77"/>
      <c r="L27" s="3"/>
    </row>
    <row r="28" spans="4:12" ht="24.6" customHeight="1" x14ac:dyDescent="0.25">
      <c r="D28" s="32">
        <v>6</v>
      </c>
      <c r="E28" s="33">
        <v>172</v>
      </c>
      <c r="G28" s="77"/>
    </row>
    <row r="29" spans="4:12" ht="23.45" customHeight="1" x14ac:dyDescent="0.25">
      <c r="D29" s="32">
        <v>7</v>
      </c>
      <c r="E29" s="33">
        <v>366</v>
      </c>
      <c r="G29" s="77"/>
    </row>
    <row r="30" spans="4:12" ht="25.15" customHeight="1" x14ac:dyDescent="0.25">
      <c r="D30" s="32">
        <v>8</v>
      </c>
      <c r="E30" s="33">
        <v>512</v>
      </c>
      <c r="G30" s="77"/>
    </row>
    <row r="31" spans="4:12" ht="27.6" customHeight="1" x14ac:dyDescent="0.25">
      <c r="D31" s="32">
        <v>9</v>
      </c>
      <c r="E31" s="33">
        <v>667</v>
      </c>
      <c r="G31" s="77"/>
    </row>
    <row r="32" spans="4:12" ht="22.9" customHeight="1" x14ac:dyDescent="0.25">
      <c r="D32" s="32">
        <v>10</v>
      </c>
      <c r="E32" s="33">
        <v>571</v>
      </c>
      <c r="G32" s="77"/>
    </row>
    <row r="33" spans="4:13" ht="25.15" customHeight="1" x14ac:dyDescent="0.25">
      <c r="D33" s="32">
        <v>11</v>
      </c>
      <c r="E33" s="33">
        <v>575</v>
      </c>
      <c r="G33" s="77"/>
    </row>
    <row r="34" spans="4:13" ht="24.6" customHeight="1" x14ac:dyDescent="0.25">
      <c r="D34" s="32">
        <v>12</v>
      </c>
      <c r="E34" s="33">
        <v>865</v>
      </c>
      <c r="G34" s="77"/>
    </row>
    <row r="35" spans="4:13" ht="27.6" customHeight="1" x14ac:dyDescent="0.25">
      <c r="D35" s="32">
        <v>13</v>
      </c>
      <c r="E35" s="33">
        <v>609</v>
      </c>
      <c r="G35" s="77"/>
    </row>
    <row r="36" spans="4:13" x14ac:dyDescent="0.25">
      <c r="M36" s="4"/>
    </row>
    <row r="37" spans="4:13" ht="30.6" customHeight="1" x14ac:dyDescent="0.25">
      <c r="M37" s="4"/>
    </row>
    <row r="38" spans="4:13" x14ac:dyDescent="0.25">
      <c r="M38" s="4"/>
    </row>
    <row r="62" spans="6:7" x14ac:dyDescent="0.25">
      <c r="F62" s="9"/>
      <c r="G62" s="9"/>
    </row>
  </sheetData>
  <pageMargins left="0.7" right="0.7" top="0.75" bottom="0.75" header="0.3" footer="0.3"/>
  <pageSetup scale="6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43260-2353-40CA-8DBE-6DE9E8684F75}">
  <sheetPr>
    <pageSetUpPr fitToPage="1"/>
  </sheetPr>
  <dimension ref="L27:W84"/>
  <sheetViews>
    <sheetView zoomScale="60" zoomScaleNormal="60" workbookViewId="0"/>
  </sheetViews>
  <sheetFormatPr defaultColWidth="9.140625" defaultRowHeight="15" x14ac:dyDescent="0.25"/>
  <cols>
    <col min="1" max="14" width="9.140625" style="10"/>
    <col min="15" max="15" width="10.28515625" style="10" customWidth="1"/>
    <col min="16" max="16" width="9.140625" style="10"/>
    <col min="17" max="17" width="12.5703125" style="10" bestFit="1" customWidth="1"/>
    <col min="18" max="18" width="9.140625" style="10"/>
    <col min="19" max="19" width="20.7109375" style="10" customWidth="1"/>
    <col min="20" max="20" width="17.140625" style="10" customWidth="1"/>
    <col min="21" max="21" width="16.7109375" style="10" customWidth="1"/>
    <col min="22" max="22" width="9.140625" style="10"/>
    <col min="23" max="23" width="20.5703125" style="10" customWidth="1"/>
    <col min="24" max="16384" width="9.140625" style="10"/>
  </cols>
  <sheetData>
    <row r="27" spans="16:21" x14ac:dyDescent="0.25">
      <c r="S27" s="104" t="s">
        <v>4</v>
      </c>
      <c r="T27" s="106" t="s">
        <v>5</v>
      </c>
      <c r="U27" s="108" t="s">
        <v>6</v>
      </c>
    </row>
    <row r="28" spans="16:21" x14ac:dyDescent="0.25">
      <c r="S28" s="105"/>
      <c r="T28" s="107"/>
      <c r="U28" s="109"/>
    </row>
    <row r="29" spans="16:21" x14ac:dyDescent="0.25">
      <c r="S29" s="54"/>
      <c r="T29" s="54"/>
      <c r="U29" s="54"/>
    </row>
    <row r="30" spans="16:21" ht="28.5" x14ac:dyDescent="0.45">
      <c r="P30" s="55" t="s">
        <v>4</v>
      </c>
      <c r="Q30" s="56">
        <v>0.3</v>
      </c>
      <c r="S30" s="57">
        <v>0.5</v>
      </c>
      <c r="T30" s="78">
        <v>0.2</v>
      </c>
      <c r="U30" s="78">
        <v>0.3</v>
      </c>
    </row>
    <row r="31" spans="16:21" ht="28.5" x14ac:dyDescent="0.45">
      <c r="P31" s="55" t="s">
        <v>5</v>
      </c>
      <c r="Q31" s="56">
        <v>0.5</v>
      </c>
      <c r="S31" s="78">
        <v>0.2</v>
      </c>
      <c r="T31" s="59">
        <v>0.5</v>
      </c>
      <c r="U31" s="78">
        <v>0.3</v>
      </c>
    </row>
    <row r="32" spans="16:21" ht="28.5" x14ac:dyDescent="0.45">
      <c r="P32" s="55" t="s">
        <v>6</v>
      </c>
      <c r="Q32" s="56">
        <v>0.2</v>
      </c>
      <c r="S32" s="78">
        <v>0.3</v>
      </c>
      <c r="T32" s="78">
        <v>0.3</v>
      </c>
      <c r="U32" s="60">
        <v>0.4</v>
      </c>
    </row>
    <row r="34" spans="15:21" ht="26.25" x14ac:dyDescent="0.25">
      <c r="Q34" s="61">
        <f>Q30+Q31+Q32</f>
        <v>1</v>
      </c>
      <c r="S34" s="61">
        <f>S30+S31+S32</f>
        <v>1</v>
      </c>
      <c r="T34" s="61">
        <f>T30+T31+T32</f>
        <v>1</v>
      </c>
      <c r="U34" s="61">
        <f>U30+U31+U32</f>
        <v>1</v>
      </c>
    </row>
    <row r="38" spans="15:21" ht="26.25" x14ac:dyDescent="0.25">
      <c r="S38" s="62">
        <f>Q30*S30+Q31*S31+Q32*S32</f>
        <v>0.31</v>
      </c>
      <c r="T38" s="62">
        <f>Q30*T30+Q31*T31+Q32*T32</f>
        <v>0.37</v>
      </c>
      <c r="U38" s="62">
        <f>Q30*U30+Q31*U31+Q32*U32</f>
        <v>0.32</v>
      </c>
    </row>
    <row r="39" spans="15:21" ht="26.25" x14ac:dyDescent="0.25">
      <c r="O39" s="63"/>
      <c r="P39" s="63"/>
      <c r="Q39" s="63"/>
    </row>
    <row r="40" spans="15:21" x14ac:dyDescent="0.25">
      <c r="O40" s="11"/>
      <c r="S40" s="11"/>
    </row>
    <row r="42" spans="15:21" x14ac:dyDescent="0.25">
      <c r="S42" s="11"/>
    </row>
    <row r="50" spans="16:21" x14ac:dyDescent="0.25">
      <c r="S50" s="104" t="s">
        <v>4</v>
      </c>
      <c r="T50" s="106" t="s">
        <v>5</v>
      </c>
      <c r="U50" s="108" t="s">
        <v>6</v>
      </c>
    </row>
    <row r="51" spans="16:21" x14ac:dyDescent="0.25">
      <c r="S51" s="105"/>
      <c r="T51" s="107"/>
      <c r="U51" s="109"/>
    </row>
    <row r="54" spans="16:21" ht="28.5" x14ac:dyDescent="0.45">
      <c r="P54" s="55" t="s">
        <v>4</v>
      </c>
      <c r="Q54" s="64">
        <f>S38</f>
        <v>0.31</v>
      </c>
      <c r="S54" s="57">
        <v>0.5</v>
      </c>
      <c r="T54" s="78">
        <v>0.2</v>
      </c>
      <c r="U54" s="78">
        <v>0.3</v>
      </c>
    </row>
    <row r="55" spans="16:21" ht="28.5" x14ac:dyDescent="0.45">
      <c r="P55" s="55" t="s">
        <v>5</v>
      </c>
      <c r="Q55" s="64">
        <f>T38</f>
        <v>0.37</v>
      </c>
      <c r="S55" s="78">
        <v>0.3</v>
      </c>
      <c r="T55" s="59">
        <v>0.7</v>
      </c>
      <c r="U55" s="78">
        <v>0.2</v>
      </c>
    </row>
    <row r="56" spans="16:21" ht="28.5" x14ac:dyDescent="0.45">
      <c r="P56" s="55" t="s">
        <v>6</v>
      </c>
      <c r="Q56" s="64">
        <f>U38</f>
        <v>0.32</v>
      </c>
      <c r="S56" s="78">
        <v>0.2</v>
      </c>
      <c r="T56" s="78">
        <v>0.1</v>
      </c>
      <c r="U56" s="60">
        <v>0.5</v>
      </c>
    </row>
    <row r="58" spans="16:21" ht="26.25" x14ac:dyDescent="0.25">
      <c r="S58" s="61">
        <f>S54+S55+S56</f>
        <v>1</v>
      </c>
      <c r="T58" s="61">
        <f>T54+T55+T56</f>
        <v>0.99999999999999989</v>
      </c>
      <c r="U58" s="61">
        <f>U54+U55+U56</f>
        <v>1</v>
      </c>
    </row>
    <row r="62" spans="16:21" ht="26.25" x14ac:dyDescent="0.25">
      <c r="Q62" s="65">
        <f>Q54+Q55+Q56</f>
        <v>1</v>
      </c>
      <c r="S62" s="80">
        <f>Q54*S54+Q55*S55+Q56*S56</f>
        <v>0.33</v>
      </c>
      <c r="T62" s="80">
        <f>Q54*T54+Q55*T55+Q56*T56</f>
        <v>0.35299999999999998</v>
      </c>
      <c r="U62" s="80">
        <f>Q54*U54+Q55*U55+Q56*U56</f>
        <v>0.32699999999999996</v>
      </c>
    </row>
    <row r="63" spans="16:21" x14ac:dyDescent="0.25">
      <c r="S63" s="11"/>
    </row>
    <row r="64" spans="16:21" x14ac:dyDescent="0.25">
      <c r="S64" s="11"/>
    </row>
    <row r="65" spans="12:23" x14ac:dyDescent="0.25">
      <c r="S65" s="11"/>
    </row>
    <row r="66" spans="12:23" x14ac:dyDescent="0.25">
      <c r="S66" s="11"/>
    </row>
    <row r="67" spans="12:23" x14ac:dyDescent="0.25">
      <c r="S67" s="11"/>
    </row>
    <row r="68" spans="12:23" x14ac:dyDescent="0.25">
      <c r="S68" s="11"/>
    </row>
    <row r="69" spans="12:23" x14ac:dyDescent="0.25">
      <c r="S69" s="11"/>
    </row>
    <row r="70" spans="12:23" x14ac:dyDescent="0.25">
      <c r="S70" s="11"/>
    </row>
    <row r="71" spans="12:23" x14ac:dyDescent="0.25">
      <c r="S71" s="11"/>
    </row>
    <row r="72" spans="12:23" x14ac:dyDescent="0.25">
      <c r="S72" s="11"/>
    </row>
    <row r="73" spans="12:23" x14ac:dyDescent="0.25">
      <c r="S73" s="11"/>
    </row>
    <row r="74" spans="12:23" x14ac:dyDescent="0.25">
      <c r="S74" s="11"/>
    </row>
    <row r="75" spans="12:23" ht="28.5" customHeight="1" x14ac:dyDescent="0.25">
      <c r="S75" s="67" t="s">
        <v>4</v>
      </c>
      <c r="T75" s="68" t="s">
        <v>5</v>
      </c>
      <c r="U75" s="69" t="s">
        <v>6</v>
      </c>
    </row>
    <row r="77" spans="12:23" x14ac:dyDescent="0.25">
      <c r="S77" s="11"/>
    </row>
    <row r="78" spans="12:23" ht="26.25" x14ac:dyDescent="0.25">
      <c r="L78" s="110" t="s">
        <v>76</v>
      </c>
      <c r="M78" s="110"/>
      <c r="N78" s="110"/>
      <c r="O78" s="110"/>
      <c r="P78" s="110"/>
      <c r="Q78" s="111"/>
      <c r="S78" s="70">
        <f>Q30</f>
        <v>0.3</v>
      </c>
      <c r="T78" s="66">
        <f>Q31</f>
        <v>0.5</v>
      </c>
      <c r="U78" s="71">
        <f>Q32</f>
        <v>0.2</v>
      </c>
      <c r="W78" s="65">
        <f>S78+T78+U78</f>
        <v>1</v>
      </c>
    </row>
    <row r="81" spans="12:23" ht="26.25" x14ac:dyDescent="0.25">
      <c r="L81" s="100" t="s">
        <v>77</v>
      </c>
      <c r="M81" s="100"/>
      <c r="N81" s="100"/>
      <c r="O81" s="100"/>
      <c r="P81" s="100"/>
      <c r="Q81" s="101"/>
      <c r="S81" s="70">
        <f>S38</f>
        <v>0.31</v>
      </c>
      <c r="T81" s="66">
        <f>T38</f>
        <v>0.37</v>
      </c>
      <c r="U81" s="71">
        <f>U38</f>
        <v>0.32</v>
      </c>
      <c r="W81" s="65">
        <f>S81+T81+U81</f>
        <v>1</v>
      </c>
    </row>
    <row r="84" spans="12:23" ht="26.25" x14ac:dyDescent="0.25">
      <c r="L84" s="102" t="s">
        <v>78</v>
      </c>
      <c r="M84" s="102"/>
      <c r="N84" s="102"/>
      <c r="O84" s="102"/>
      <c r="P84" s="102"/>
      <c r="Q84" s="103"/>
      <c r="S84" s="79">
        <f>S62</f>
        <v>0.33</v>
      </c>
      <c r="T84" s="80">
        <f>T62</f>
        <v>0.35299999999999998</v>
      </c>
      <c r="U84" s="81">
        <f>U62</f>
        <v>0.32699999999999996</v>
      </c>
      <c r="W84" s="65">
        <f>S84+T84+U84</f>
        <v>1.01</v>
      </c>
    </row>
  </sheetData>
  <mergeCells count="9">
    <mergeCell ref="L81:Q81"/>
    <mergeCell ref="L84:Q84"/>
    <mergeCell ref="S27:S28"/>
    <mergeCell ref="T27:T28"/>
    <mergeCell ref="U27:U28"/>
    <mergeCell ref="S50:S51"/>
    <mergeCell ref="T50:T51"/>
    <mergeCell ref="U50:U51"/>
    <mergeCell ref="L78:Q78"/>
  </mergeCells>
  <pageMargins left="0.7" right="0.7" top="0.75" bottom="0.75" header="0.3" footer="0.3"/>
  <pageSetup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FirstPage</vt:lpstr>
      <vt:lpstr>Exam Content </vt:lpstr>
      <vt:lpstr>CProblem 1 (2)</vt:lpstr>
      <vt:lpstr>Problem 1</vt:lpstr>
      <vt:lpstr>CProblem 2 (2)</vt:lpstr>
      <vt:lpstr>Problem 2</vt:lpstr>
      <vt:lpstr>CProblem 3 (2)</vt:lpstr>
      <vt:lpstr>Problem 3</vt:lpstr>
      <vt:lpstr>CProblem 4 (2)</vt:lpstr>
      <vt:lpstr>Problem 4</vt:lpstr>
      <vt:lpstr>CProblem 5 (2)</vt:lpstr>
      <vt:lpstr>Problem 5</vt:lpstr>
      <vt:lpstr>CProblem 6 (2)</vt:lpstr>
      <vt:lpstr>Problem 6</vt:lpstr>
      <vt:lpstr>CProblem 7 (2)</vt:lpstr>
      <vt:lpstr>Problem 7</vt:lpstr>
      <vt:lpstr>CProblem 8 (2)</vt:lpstr>
      <vt:lpstr>Problem 8</vt:lpstr>
      <vt:lpstr>CProblem 9 (2)</vt:lpstr>
      <vt:lpstr>Problem 9</vt:lpstr>
      <vt:lpstr>Problem 10</vt:lpstr>
      <vt:lpstr>CProblem 10 (2)</vt:lpstr>
      <vt:lpstr>CProblem 11 (2)</vt:lpstr>
      <vt:lpstr>Problem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2022-03-17T18:17:37Z</cp:lastPrinted>
  <dcterms:created xsi:type="dcterms:W3CDTF">2014-10-23T14:45:36Z</dcterms:created>
  <dcterms:modified xsi:type="dcterms:W3CDTF">2022-04-21T00:33:39Z</dcterms:modified>
</cp:coreProperties>
</file>